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Форма!$A$1:$I$138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73" i="1" l="1"/>
  <c r="H73" i="1"/>
  <c r="G73" i="1"/>
  <c r="F73" i="1"/>
  <c r="F45" i="1"/>
  <c r="I45" i="1"/>
  <c r="H45" i="1"/>
  <c r="G45" i="1"/>
  <c r="D45" i="1"/>
  <c r="Q57" i="4" l="1"/>
  <c r="H19" i="4" l="1"/>
  <c r="H36" i="4"/>
  <c r="H35" i="4"/>
  <c r="H34" i="4"/>
  <c r="H33" i="4"/>
  <c r="H32" i="4"/>
  <c r="H25" i="4"/>
  <c r="L57" i="4"/>
  <c r="I42" i="1" l="1"/>
  <c r="H42" i="1"/>
  <c r="G42" i="1"/>
  <c r="F42" i="1"/>
  <c r="E43" i="1"/>
  <c r="E79" i="1"/>
  <c r="E47" i="1"/>
  <c r="V58" i="4" l="1"/>
  <c r="E84" i="1"/>
  <c r="I63" i="1"/>
  <c r="I61" i="1" s="1"/>
  <c r="I115" i="1" s="1"/>
  <c r="F63" i="1"/>
  <c r="F61" i="1" s="1"/>
  <c r="F115" i="1" s="1"/>
  <c r="G63" i="1"/>
  <c r="H63" i="1"/>
  <c r="H61" i="1" s="1"/>
  <c r="H115" i="1" s="1"/>
  <c r="D33" i="4"/>
  <c r="D34" i="4"/>
  <c r="D35" i="4"/>
  <c r="D36" i="4"/>
  <c r="D32" i="4"/>
  <c r="D25" i="4"/>
  <c r="D19" i="4"/>
  <c r="E83" i="1"/>
  <c r="C45" i="1"/>
  <c r="F51" i="1"/>
  <c r="F60" i="1" s="1"/>
  <c r="C73" i="1"/>
  <c r="C42" i="1"/>
  <c r="E76" i="1"/>
  <c r="K49" i="4"/>
  <c r="I49" i="4"/>
  <c r="C61" i="1"/>
  <c r="C51" i="1"/>
  <c r="E64" i="1"/>
  <c r="G61" i="1"/>
  <c r="G115" i="1" s="1"/>
  <c r="E91" i="1"/>
  <c r="E59" i="1"/>
  <c r="G51" i="1"/>
  <c r="H51" i="1"/>
  <c r="I51" i="1"/>
  <c r="I60" i="1" s="1"/>
  <c r="I114" i="1" s="1"/>
  <c r="E42" i="1"/>
  <c r="E82" i="1"/>
  <c r="E80" i="1"/>
  <c r="E74" i="1"/>
  <c r="E70" i="1"/>
  <c r="E69" i="1"/>
  <c r="E72" i="1"/>
  <c r="E68" i="1"/>
  <c r="E67" i="1"/>
  <c r="E66" i="1"/>
  <c r="E65" i="1"/>
  <c r="E62" i="1"/>
  <c r="E57" i="1"/>
  <c r="E56" i="1"/>
  <c r="E55" i="1"/>
  <c r="E54" i="1"/>
  <c r="E53" i="1"/>
  <c r="E52" i="1"/>
  <c r="E46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E73" i="1" l="1"/>
  <c r="C115" i="1"/>
  <c r="F114" i="1"/>
  <c r="H60" i="1"/>
  <c r="H114" i="1" s="1"/>
  <c r="G60" i="1"/>
  <c r="G114" i="1" s="1"/>
  <c r="C60" i="1"/>
  <c r="C114" i="1" s="1"/>
  <c r="E63" i="1"/>
  <c r="E61" i="1" s="1"/>
  <c r="E115" i="1" s="1"/>
  <c r="E45" i="1"/>
  <c r="E51" i="1"/>
  <c r="E60" i="1" l="1"/>
  <c r="E114" i="1" s="1"/>
</calcChain>
</file>

<file path=xl/sharedStrings.xml><?xml version="1.0" encoding="utf-8"?>
<sst xmlns="http://schemas.openxmlformats.org/spreadsheetml/2006/main" count="289" uniqueCount="225">
  <si>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</si>
  <si>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</si>
  <si>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</si>
  <si>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</si>
  <si>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</si>
  <si>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</si>
  <si>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</si>
  <si>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</si>
  <si>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</si>
  <si>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</si>
  <si>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</si>
  <si>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</si>
  <si>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</si>
  <si>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</si>
  <si>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</si>
  <si>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</si>
  <si>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</si>
  <si>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</si>
  <si>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</si>
  <si>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</si>
  <si>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</si>
  <si>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</si>
  <si>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</si>
  <si>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</si>
  <si>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</si>
  <si>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</si>
  <si>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</si>
  <si>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</si>
  <si>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</si>
  <si>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</si>
  <si>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</si>
  <si>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</si>
  <si>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</si>
  <si>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</si>
  <si>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</si>
  <si>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</si>
  <si>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</si>
  <si>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</si>
  <si>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</si>
  <si>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</si>
  <si>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</si>
  <si>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</si>
  <si>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</si>
  <si>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</si>
  <si>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</si>
  <si>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</si>
  <si>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</si>
  <si>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</si>
  <si>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</si>
  <si>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</si>
  <si>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</si>
  <si>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</si>
  <si>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</si>
  <si>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</si>
  <si>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</si>
  <si>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</si>
  <si>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</si>
  <si>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</si>
  <si>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</si>
  <si>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</si>
  <si>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</si>
  <si>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</si>
  <si>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</si>
  <si>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</si>
  <si>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</si>
  <si>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</si>
  <si>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</si>
  <si>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</si>
  <si>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</si>
  <si>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</si>
  <si>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</si>
  <si>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</si>
  <si>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</si>
  <si>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</si>
  <si>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</si>
  <si>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</si>
  <si>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</si>
  <si>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</si>
  <si>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</si>
  <si>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</si>
  <si>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</si>
  <si>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</si>
  <si>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</si>
  <si>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</si>
  <si>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</si>
  <si>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</si>
  <si>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</si>
  <si>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</si>
  <si>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</si>
  <si>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</si>
  <si>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</si>
  <si>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</si>
  <si>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</si>
  <si>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</si>
  <si>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</si>
  <si>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</si>
  <si>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</si>
  <si>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</si>
  <si>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</si>
  <si>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</si>
  <si>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</si>
  <si>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</si>
  <si>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</si>
  <si>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</si>
  <si>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</si>
  <si>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</si>
  <si>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</si>
  <si>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</si>
  <si>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</si>
  <si>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</si>
  <si>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</si>
  <si>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</si>
  <si>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</si>
  <si>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</si>
  <si>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</si>
  <si>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</si>
  <si>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</si>
  <si>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</si>
  <si>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</si>
  <si>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</si>
  <si>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</si>
  <si>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</si>
  <si>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</si>
  <si>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</si>
  <si>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</si>
  <si>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</si>
  <si>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</si>
  <si>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</si>
  <si>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</si>
  <si>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</si>
  <si>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</si>
  <si>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</si>
  <si>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</si>
  <si>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</si>
  <si>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</si>
  <si>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</si>
  <si>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</si>
  <si>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</si>
  <si>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</si>
  <si>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</si>
  <si>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</si>
  <si>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</si>
  <si>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</si>
  <si>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</si>
  <si>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</si>
  <si>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</si>
  <si>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</si>
  <si>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</si>
  <si>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</si>
  <si>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</si>
  <si>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</si>
  <si>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</si>
  <si>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</si>
  <si>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</si>
  <si>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</si>
  <si>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</si>
  <si>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</si>
  <si>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</si>
  <si>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</si>
  <si>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</si>
  <si>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</si>
  <si>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</si>
  <si>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</si>
  <si>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</si>
  <si>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</si>
  <si>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</si>
  <si>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</si>
  <si>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</si>
  <si>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</si>
  <si>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</si>
  <si>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</si>
  <si>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</si>
  <si>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</si>
  <si>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</si>
  <si>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</si>
  <si>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</si>
  <si>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</si>
  <si>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</si>
  <si>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</si>
  <si>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</si>
  <si>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</si>
  <si>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</si>
  <si>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</si>
  <si>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</si>
  <si>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</si>
  <si>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</si>
  <si>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</si>
  <si>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</si>
  <si>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</si>
  <si>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</si>
  <si>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</si>
  <si>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</si>
  <si>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</si>
  <si>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</si>
  <si>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</si>
  <si>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</si>
  <si>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</si>
  <si>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</si>
  <si>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</si>
  <si>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</si>
  <si>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>Оксана ЧЕРНЕНКО</t>
  </si>
  <si>
    <t>В.о.генерального директора</t>
  </si>
  <si>
    <t>Головний бухгалтер</t>
  </si>
  <si>
    <t>Людмила ЗАЛІСЬКА</t>
  </si>
  <si>
    <t>В.о.генерального директора Черненко Оксана Василівна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</si>
  <si>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</si>
  <si>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</si>
  <si>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</si>
  <si>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</si>
  <si>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Рішення  вісімнадцятої позачергової сесії</t>
  </si>
  <si>
    <t xml:space="preserve">    вересня 2022 року №       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</si>
  <si>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</si>
  <si>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</si>
  <si>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</si>
  <si>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</si>
  <si>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</si>
  <si>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</si>
  <si>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</si>
  <si>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</si>
  <si>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</si>
  <si>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</si>
  <si>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</si>
  <si>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</si>
  <si>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</si>
  <si>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 xml:space="preserve">ЗАТВЕРДЖЕНО  ПРОЄКТ № 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</si>
</sst>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_р_."/>
  </numFmts>
  <fonts count="1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8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2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3" fontId="1" fillId="2" borderId="3" xfId="0" applyNumberFormat="1" applyFont="1" applyFill="1" applyBorder="1" applyAlignment="1">
      <alignment horizontal="center" vertical="center" wrapText="1"/>
    </xf>
    <xf numFmtId="173" fontId="6" fillId="2" borderId="3" xfId="0" applyNumberFormat="1" applyFont="1" applyFill="1" applyBorder="1" applyAlignment="1">
      <alignment horizontal="center" vertical="center" wrapText="1"/>
    </xf>
    <xf numFmtId="173" fontId="2" fillId="2" borderId="3" xfId="0" applyNumberFormat="1" applyFont="1" applyFill="1" applyBorder="1" applyAlignment="1">
      <alignment horizontal="center" vertical="center" wrapText="1"/>
    </xf>
    <xf numFmtId="173" fontId="11" fillId="2" borderId="3" xfId="0" applyNumberFormat="1" applyFont="1" applyFill="1" applyBorder="1" applyAlignment="1">
      <alignment horizontal="center" vertical="center" wrapText="1"/>
    </xf>
    <xf numFmtId="173" fontId="6" fillId="2" borderId="2" xfId="0" applyNumberFormat="1" applyFont="1" applyFill="1" applyBorder="1" applyAlignment="1">
      <alignment horizontal="center" vertical="center" wrapText="1"/>
    </xf>
    <xf numFmtId="173" fontId="6" fillId="2" borderId="5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3" fontId="6" fillId="0" borderId="2" xfId="0" applyNumberFormat="1" applyFont="1" applyFill="1" applyBorder="1" applyAlignment="1">
      <alignment horizontal="center" vertical="center" wrapText="1"/>
    </xf>
    <xf numFmtId="173" fontId="6" fillId="0" borderId="5" xfId="0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173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2" fontId="6" fillId="2" borderId="4" xfId="1" applyNumberFormat="1" applyFont="1" applyFill="1" applyBorder="1" applyAlignment="1">
      <alignment horizontal="center" vertical="center" wrapText="1"/>
    </xf>
    <xf numFmtId="172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tabSelected="1" topLeftCell="A111" zoomScale="70" zoomScaleNormal="70" zoomScaleSheetLayoutView="65" workbookViewId="0">
      <selection activeCell="AA46" sqref="AA46"/>
    </sheetView>
  </sheetViews>
  <sheetFormatPr defaultColWidth="9.140625" defaultRowHeight="20.25" x14ac:dyDescent="0.25"/>
  <cols>
    <col min="1" max="1" width="93.42578125" style="1" customWidth="1"/>
    <col min="2" max="2" width="17.85546875" style="85" customWidth="1"/>
    <col min="3" max="3" width="16.5703125" style="2" customWidth="1"/>
    <col min="4" max="4" width="16.85546875" style="2" customWidth="1"/>
    <col min="5" max="5" width="19.28515625" style="1" customWidth="1"/>
    <col min="6" max="8" width="16.28515625" style="1" customWidth="1"/>
    <col min="9" max="9" width="22.710937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1" t="s">
        <v>224</v>
      </c>
    </row>
    <row r="2" spans="1:9" x14ac:dyDescent="0.25">
      <c r="F2" s="1" t="s">
        <v>209</v>
      </c>
    </row>
    <row r="3" spans="1:9" x14ac:dyDescent="0.25">
      <c r="F3" s="1" t="s">
        <v>188</v>
      </c>
    </row>
    <row r="4" spans="1:9" x14ac:dyDescent="0.25">
      <c r="F4" s="1" t="s">
        <v>189</v>
      </c>
    </row>
    <row r="5" spans="1:9" x14ac:dyDescent="0.25">
      <c r="F5" s="1" t="s">
        <v>210</v>
      </c>
    </row>
    <row r="7" spans="1:9" x14ac:dyDescent="0.25">
      <c r="A7" s="22" t="s">
        <v>215</v>
      </c>
      <c r="D7" s="128" t="s">
        <v>211</v>
      </c>
      <c r="E7" s="124"/>
      <c r="F7" s="124"/>
      <c r="G7" s="124"/>
      <c r="H7" s="124"/>
      <c r="I7" s="124"/>
    </row>
    <row r="8" spans="1:9" ht="27" customHeight="1" x14ac:dyDescent="0.3">
      <c r="A8" s="87" t="s">
        <v>216</v>
      </c>
      <c r="D8" s="86" t="s">
        <v>212</v>
      </c>
      <c r="E8" s="86"/>
      <c r="F8" s="86"/>
      <c r="G8" s="86"/>
      <c r="H8" s="86"/>
      <c r="I8" s="86"/>
    </row>
    <row r="9" spans="1:9" ht="27" customHeight="1" x14ac:dyDescent="0.25">
      <c r="A9" s="1" t="s">
        <v>219</v>
      </c>
      <c r="D9" s="128" t="s">
        <v>213</v>
      </c>
      <c r="E9" s="128"/>
      <c r="F9" s="128"/>
      <c r="G9" s="128"/>
      <c r="H9" s="128"/>
      <c r="I9" s="128"/>
    </row>
    <row r="10" spans="1:9" ht="25.5" customHeight="1" x14ac:dyDescent="0.3">
      <c r="A10" s="45" t="s">
        <v>217</v>
      </c>
      <c r="D10" s="134" t="s">
        <v>214</v>
      </c>
      <c r="E10" s="135"/>
      <c r="F10" s="135"/>
      <c r="G10" s="135"/>
      <c r="H10" s="135"/>
      <c r="I10" s="135"/>
    </row>
    <row r="11" spans="1:9" ht="28.5" customHeight="1" x14ac:dyDescent="0.25">
      <c r="A11" s="1" t="s">
        <v>192</v>
      </c>
      <c r="D11" s="124" t="s">
        <v>218</v>
      </c>
      <c r="E11" s="124"/>
      <c r="F11" s="124"/>
      <c r="G11" s="124"/>
      <c r="H11" s="124"/>
      <c r="I11" s="124"/>
    </row>
    <row r="12" spans="1:9" ht="21.75" customHeight="1" x14ac:dyDescent="0.25">
      <c r="D12" s="18"/>
      <c r="E12" s="18"/>
      <c r="F12" s="18"/>
      <c r="G12" s="18"/>
      <c r="H12" s="18"/>
      <c r="I12" s="18"/>
    </row>
    <row r="13" spans="1:9" ht="18.75" customHeight="1" x14ac:dyDescent="0.25">
      <c r="D13" s="46" t="s">
        <v>195</v>
      </c>
      <c r="H13" s="3" t="s">
        <v>0</v>
      </c>
      <c r="I13" s="8" t="s">
        <v>20</v>
      </c>
    </row>
    <row r="14" spans="1:9" ht="22.5" customHeight="1" x14ac:dyDescent="0.25">
      <c r="H14" s="3" t="s">
        <v>1</v>
      </c>
      <c r="I14" s="8"/>
    </row>
    <row r="15" spans="1:9" x14ac:dyDescent="0.25">
      <c r="H15" s="3" t="s">
        <v>2</v>
      </c>
      <c r="I15" s="8"/>
    </row>
    <row r="16" spans="1:9" x14ac:dyDescent="0.25">
      <c r="E16" s="2"/>
      <c r="H16" s="3" t="s">
        <v>3</v>
      </c>
      <c r="I16" s="8"/>
    </row>
    <row r="17" spans="1:9" x14ac:dyDescent="0.25">
      <c r="H17" s="129" t="s">
        <v>4</v>
      </c>
      <c r="I17" s="130"/>
    </row>
    <row r="21" spans="1:9" x14ac:dyDescent="0.25">
      <c r="B21" s="131"/>
      <c r="C21" s="131"/>
      <c r="D21" s="131"/>
      <c r="E21" s="131"/>
      <c r="H21" s="133" t="s">
        <v>5</v>
      </c>
      <c r="I21" s="133"/>
    </row>
    <row r="22" spans="1:9" ht="60.75" customHeight="1" x14ac:dyDescent="0.3">
      <c r="A22" s="17" t="s">
        <v>6</v>
      </c>
      <c r="B22" s="132" t="s">
        <v>162</v>
      </c>
      <c r="C22" s="132"/>
      <c r="D22" s="132"/>
      <c r="E22" s="132"/>
      <c r="F22" s="132"/>
      <c r="G22" s="132"/>
      <c r="H22" s="3" t="s">
        <v>7</v>
      </c>
      <c r="I22" s="4" t="s">
        <v>168</v>
      </c>
    </row>
    <row r="23" spans="1:9" x14ac:dyDescent="0.25">
      <c r="A23" s="5" t="s">
        <v>8</v>
      </c>
      <c r="B23" s="119" t="s">
        <v>163</v>
      </c>
      <c r="C23" s="119"/>
      <c r="D23" s="119"/>
      <c r="E23" s="119"/>
      <c r="F23" s="6"/>
      <c r="G23" s="7"/>
      <c r="H23" s="3" t="s">
        <v>9</v>
      </c>
      <c r="I23" s="8"/>
    </row>
    <row r="24" spans="1:9" x14ac:dyDescent="0.25">
      <c r="A24" s="5" t="s">
        <v>10</v>
      </c>
      <c r="B24" s="119" t="s">
        <v>164</v>
      </c>
      <c r="C24" s="119"/>
      <c r="D24" s="119"/>
      <c r="E24" s="119"/>
      <c r="F24" s="6"/>
      <c r="G24" s="7"/>
      <c r="H24" s="3" t="s">
        <v>11</v>
      </c>
      <c r="I24" s="8"/>
    </row>
    <row r="25" spans="1:9" ht="60.75" customHeight="1" x14ac:dyDescent="0.25">
      <c r="A25" s="5" t="s">
        <v>12</v>
      </c>
      <c r="B25" s="119" t="s">
        <v>165</v>
      </c>
      <c r="C25" s="119"/>
      <c r="D25" s="119"/>
      <c r="E25" s="119"/>
      <c r="F25" s="9"/>
      <c r="G25" s="10"/>
      <c r="H25" s="3" t="s">
        <v>13</v>
      </c>
      <c r="I25" s="8"/>
    </row>
    <row r="26" spans="1:9" ht="20.25" customHeight="1" x14ac:dyDescent="0.25">
      <c r="A26" s="5" t="s">
        <v>14</v>
      </c>
      <c r="B26" s="119" t="s">
        <v>166</v>
      </c>
      <c r="C26" s="119"/>
      <c r="D26" s="119"/>
      <c r="E26" s="119"/>
      <c r="F26" s="119"/>
      <c r="G26" s="139"/>
      <c r="H26" s="3" t="s">
        <v>15</v>
      </c>
      <c r="I26" s="8"/>
    </row>
    <row r="27" spans="1:9" ht="20.25" customHeight="1" x14ac:dyDescent="0.25">
      <c r="A27" s="5" t="s">
        <v>16</v>
      </c>
      <c r="B27" s="119" t="s">
        <v>167</v>
      </c>
      <c r="C27" s="119"/>
      <c r="D27" s="119"/>
      <c r="E27" s="119"/>
      <c r="F27" s="9"/>
      <c r="G27" s="11"/>
      <c r="H27" s="12" t="s">
        <v>17</v>
      </c>
      <c r="I27" s="13" t="s">
        <v>169</v>
      </c>
    </row>
    <row r="28" spans="1:9" ht="20.25" customHeight="1" x14ac:dyDescent="0.25">
      <c r="A28" s="5" t="s">
        <v>18</v>
      </c>
      <c r="B28" s="119"/>
      <c r="C28" s="119"/>
      <c r="D28" s="119"/>
      <c r="E28" s="119"/>
      <c r="F28" s="119" t="s">
        <v>19</v>
      </c>
      <c r="G28" s="120"/>
      <c r="H28" s="121"/>
      <c r="I28" s="14" t="s">
        <v>20</v>
      </c>
    </row>
    <row r="29" spans="1:9" ht="20.25" customHeight="1" x14ac:dyDescent="0.25">
      <c r="A29" s="5" t="s">
        <v>21</v>
      </c>
      <c r="B29" s="119" t="s">
        <v>172</v>
      </c>
      <c r="C29" s="119"/>
      <c r="D29" s="119"/>
      <c r="E29" s="119"/>
      <c r="F29" s="119" t="s">
        <v>22</v>
      </c>
      <c r="G29" s="120"/>
      <c r="H29" s="121"/>
      <c r="I29" s="15"/>
    </row>
    <row r="30" spans="1:9" ht="20.25" customHeight="1" x14ac:dyDescent="0.3">
      <c r="A30" s="5" t="s">
        <v>23</v>
      </c>
      <c r="B30" s="137" t="s">
        <v>170</v>
      </c>
      <c r="C30" s="137"/>
      <c r="D30" s="137"/>
      <c r="E30" s="138"/>
      <c r="F30" s="138"/>
      <c r="G30" s="138"/>
      <c r="H30" s="6"/>
      <c r="I30" s="7"/>
    </row>
    <row r="31" spans="1:9" x14ac:dyDescent="0.25">
      <c r="A31" s="5" t="s">
        <v>24</v>
      </c>
      <c r="B31" s="136" t="s">
        <v>171</v>
      </c>
      <c r="C31" s="136"/>
      <c r="D31" s="136"/>
      <c r="E31" s="136"/>
      <c r="F31" s="136"/>
      <c r="G31" s="136"/>
      <c r="H31" s="9"/>
      <c r="I31" s="10"/>
    </row>
    <row r="32" spans="1:9" ht="21" x14ac:dyDescent="0.25">
      <c r="A32" s="5" t="s">
        <v>25</v>
      </c>
      <c r="B32" s="126" t="s">
        <v>204</v>
      </c>
      <c r="C32" s="119"/>
      <c r="D32" s="119"/>
      <c r="E32" s="119"/>
      <c r="F32" s="127"/>
      <c r="G32" s="127"/>
      <c r="H32" s="6"/>
      <c r="I32" s="7"/>
    </row>
    <row r="33" spans="1:19" ht="37.5" customHeight="1" x14ac:dyDescent="0.25"/>
    <row r="35" spans="1:19" ht="20.25" customHeight="1" x14ac:dyDescent="0.25">
      <c r="A35" s="140" t="s">
        <v>205</v>
      </c>
      <c r="B35" s="140"/>
      <c r="C35" s="140"/>
      <c r="D35" s="140"/>
      <c r="E35" s="140"/>
      <c r="F35" s="140"/>
      <c r="G35" s="140"/>
      <c r="H35" s="140"/>
      <c r="I35" s="140"/>
    </row>
    <row r="36" spans="1:19" x14ac:dyDescent="0.25">
      <c r="A36" s="19"/>
      <c r="B36" s="20"/>
      <c r="C36" s="19"/>
      <c r="D36" s="19"/>
      <c r="E36" s="19"/>
      <c r="F36" s="19"/>
      <c r="G36" s="19"/>
      <c r="H36" s="19"/>
      <c r="I36" s="19" t="s">
        <v>26</v>
      </c>
    </row>
    <row r="37" spans="1:19" x14ac:dyDescent="0.25">
      <c r="A37" s="133" t="s">
        <v>27</v>
      </c>
      <c r="B37" s="122" t="s">
        <v>28</v>
      </c>
      <c r="C37" s="122" t="s">
        <v>29</v>
      </c>
      <c r="D37" s="122" t="s">
        <v>30</v>
      </c>
      <c r="E37" s="122" t="s">
        <v>31</v>
      </c>
      <c r="F37" s="122" t="s">
        <v>32</v>
      </c>
      <c r="G37" s="122"/>
      <c r="H37" s="122"/>
      <c r="I37" s="122"/>
    </row>
    <row r="38" spans="1:19" x14ac:dyDescent="0.25">
      <c r="A38" s="133"/>
      <c r="B38" s="122"/>
      <c r="C38" s="122"/>
      <c r="D38" s="122"/>
      <c r="E38" s="122"/>
      <c r="F38" s="21" t="s">
        <v>33</v>
      </c>
      <c r="G38" s="21" t="s">
        <v>34</v>
      </c>
      <c r="H38" s="21" t="s">
        <v>35</v>
      </c>
      <c r="I38" s="21" t="s">
        <v>36</v>
      </c>
    </row>
    <row r="39" spans="1:19" x14ac:dyDescent="0.25">
      <c r="A39" s="8">
        <v>1</v>
      </c>
      <c r="B39" s="84">
        <v>2</v>
      </c>
      <c r="C39" s="14">
        <v>3</v>
      </c>
      <c r="D39" s="14">
        <v>4</v>
      </c>
      <c r="E39" s="14">
        <v>5</v>
      </c>
      <c r="F39" s="14">
        <v>6</v>
      </c>
      <c r="G39" s="14">
        <v>7</v>
      </c>
      <c r="H39" s="14">
        <v>8</v>
      </c>
      <c r="I39" s="14">
        <v>9</v>
      </c>
    </row>
    <row r="40" spans="1:19" x14ac:dyDescent="0.25">
      <c r="A40" s="103" t="s">
        <v>37</v>
      </c>
      <c r="B40" s="88"/>
      <c r="C40" s="88"/>
      <c r="D40" s="88"/>
      <c r="E40" s="88"/>
      <c r="F40" s="88"/>
      <c r="G40" s="88"/>
      <c r="H40" s="88"/>
      <c r="I40" s="89"/>
    </row>
    <row r="41" spans="1:19" ht="33.75" customHeight="1" x14ac:dyDescent="0.25">
      <c r="A41" s="103" t="s">
        <v>38</v>
      </c>
      <c r="B41" s="88"/>
      <c r="C41" s="88"/>
      <c r="D41" s="88"/>
      <c r="E41" s="88"/>
      <c r="F41" s="88"/>
      <c r="G41" s="88"/>
      <c r="H41" s="88"/>
      <c r="I41" s="89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ht="25.5" customHeight="1" x14ac:dyDescent="0.25">
      <c r="A42" s="104" t="s">
        <v>39</v>
      </c>
      <c r="B42" s="23">
        <v>100</v>
      </c>
      <c r="C42" s="91">
        <f>C43</f>
        <v>53916</v>
      </c>
      <c r="D42" s="91">
        <v>66014.7</v>
      </c>
      <c r="E42" s="92">
        <f>SUM(F42:I42)</f>
        <v>61420</v>
      </c>
      <c r="F42" s="92">
        <f>F43</f>
        <v>16900</v>
      </c>
      <c r="G42" s="92">
        <f>G43</f>
        <v>15200</v>
      </c>
      <c r="H42" s="92">
        <f>H43</f>
        <v>14320</v>
      </c>
      <c r="I42" s="92">
        <f>I43</f>
        <v>15000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ht="24.75" customHeight="1" x14ac:dyDescent="0.25">
      <c r="A43" s="104" t="s">
        <v>40</v>
      </c>
      <c r="B43" s="23">
        <v>101</v>
      </c>
      <c r="C43" s="91">
        <v>53916</v>
      </c>
      <c r="D43" s="91">
        <v>66014.7</v>
      </c>
      <c r="E43" s="91">
        <f>F43+G43+H43+I43</f>
        <v>61420</v>
      </c>
      <c r="F43" s="91">
        <v>16900</v>
      </c>
      <c r="G43" s="91">
        <v>15200</v>
      </c>
      <c r="H43" s="92">
        <v>14320</v>
      </c>
      <c r="I43" s="92">
        <v>15000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2" customFormat="1" ht="27" customHeight="1" x14ac:dyDescent="0.25">
      <c r="A44" s="104" t="s">
        <v>41</v>
      </c>
      <c r="B44" s="23">
        <v>103</v>
      </c>
      <c r="C44" s="91">
        <v>7589.9</v>
      </c>
      <c r="D44" s="91"/>
      <c r="E44" s="91">
        <v>0</v>
      </c>
      <c r="F44" s="91"/>
      <c r="G44" s="91"/>
      <c r="H44" s="91"/>
      <c r="I44" s="91"/>
    </row>
    <row r="45" spans="1:19" s="22" customFormat="1" x14ac:dyDescent="0.25">
      <c r="A45" s="104" t="s">
        <v>42</v>
      </c>
      <c r="B45" s="23">
        <v>110</v>
      </c>
      <c r="C45" s="93">
        <f>C46+C47</f>
        <v>5643.5999999999995</v>
      </c>
      <c r="D45" s="91">
        <f>D46+D47+D49</f>
        <v>12329.4</v>
      </c>
      <c r="E45" s="92">
        <f>SUM(F45:I45)</f>
        <v>22923.9</v>
      </c>
      <c r="F45" s="92">
        <f>F46+F47+F49</f>
        <v>4110</v>
      </c>
      <c r="G45" s="92">
        <f>G46+G47+G49</f>
        <v>3660</v>
      </c>
      <c r="H45" s="92">
        <f>H46+H47+H49</f>
        <v>8510</v>
      </c>
      <c r="I45" s="92">
        <f>I46+I47+I49</f>
        <v>6643.9</v>
      </c>
    </row>
    <row r="46" spans="1:19" s="22" customFormat="1" ht="60.75" x14ac:dyDescent="0.25">
      <c r="A46" s="105" t="s">
        <v>223</v>
      </c>
      <c r="B46" s="23">
        <v>111</v>
      </c>
      <c r="C46" s="91">
        <v>4317.8999999999996</v>
      </c>
      <c r="D46" s="91">
        <v>8461.9</v>
      </c>
      <c r="E46" s="91">
        <f>SUM(F46:I46)</f>
        <v>12183.9</v>
      </c>
      <c r="F46" s="91">
        <v>4050</v>
      </c>
      <c r="G46" s="91">
        <v>1600</v>
      </c>
      <c r="H46" s="91">
        <v>1950</v>
      </c>
      <c r="I46" s="91">
        <v>4583.8999999999996</v>
      </c>
      <c r="J46" s="26"/>
    </row>
    <row r="47" spans="1:19" s="22" customFormat="1" ht="60.75" x14ac:dyDescent="0.3">
      <c r="A47" s="106" t="s">
        <v>50</v>
      </c>
      <c r="B47" s="23">
        <v>112</v>
      </c>
      <c r="C47" s="91">
        <v>1325.7</v>
      </c>
      <c r="D47" s="91">
        <v>3755</v>
      </c>
      <c r="E47" s="92">
        <f>F47+G47+H47+I47</f>
        <v>10500</v>
      </c>
      <c r="F47" s="92">
        <v>0</v>
      </c>
      <c r="G47" s="92">
        <v>2000</v>
      </c>
      <c r="H47" s="92">
        <v>6500</v>
      </c>
      <c r="I47" s="91">
        <v>2000</v>
      </c>
    </row>
    <row r="48" spans="1:19" s="22" customFormat="1" x14ac:dyDescent="0.25">
      <c r="A48" s="104" t="s">
        <v>177</v>
      </c>
      <c r="B48" s="23">
        <v>113</v>
      </c>
      <c r="C48" s="91">
        <v>1195.4000000000001</v>
      </c>
      <c r="D48" s="91"/>
      <c r="E48" s="91"/>
      <c r="F48" s="91"/>
      <c r="G48" s="91"/>
      <c r="H48" s="91"/>
      <c r="I48" s="91"/>
      <c r="J48" s="26"/>
    </row>
    <row r="49" spans="1:19" s="22" customFormat="1" ht="40.5" x14ac:dyDescent="0.25">
      <c r="A49" s="104" t="s">
        <v>208</v>
      </c>
      <c r="B49" s="23">
        <v>114</v>
      </c>
      <c r="C49" s="91"/>
      <c r="D49" s="91">
        <v>112.5</v>
      </c>
      <c r="E49" s="91">
        <v>240</v>
      </c>
      <c r="F49" s="91">
        <v>60</v>
      </c>
      <c r="G49" s="91">
        <v>60</v>
      </c>
      <c r="H49" s="91">
        <v>60</v>
      </c>
      <c r="I49" s="91">
        <v>60</v>
      </c>
    </row>
    <row r="50" spans="1:19" s="22" customFormat="1" x14ac:dyDescent="0.25">
      <c r="A50" s="104" t="s">
        <v>199</v>
      </c>
      <c r="B50" s="23">
        <v>115</v>
      </c>
      <c r="C50" s="91">
        <v>53</v>
      </c>
      <c r="D50" s="91"/>
      <c r="E50" s="91"/>
      <c r="F50" s="91"/>
      <c r="G50" s="91"/>
      <c r="H50" s="91"/>
      <c r="I50" s="91"/>
    </row>
    <row r="51" spans="1:19" s="22" customFormat="1" x14ac:dyDescent="0.25">
      <c r="A51" s="104" t="s">
        <v>43</v>
      </c>
      <c r="B51" s="23">
        <v>130</v>
      </c>
      <c r="C51" s="91">
        <f>C52+C53+C54+C55+C56+C57</f>
        <v>2520.6999999999998</v>
      </c>
      <c r="D51" s="91">
        <v>2852</v>
      </c>
      <c r="E51" s="92">
        <f>E52+E53+E54+E55+E56+E57+E59</f>
        <v>2852</v>
      </c>
      <c r="F51" s="92">
        <f>F52+F53+F54+F55+F56+F57+F59</f>
        <v>719</v>
      </c>
      <c r="G51" s="92">
        <f>SUM(G52:G59)</f>
        <v>751</v>
      </c>
      <c r="H51" s="92">
        <f>SUM(H52:H59)</f>
        <v>683</v>
      </c>
      <c r="I51" s="92">
        <f>SUM(I52:I59)</f>
        <v>699</v>
      </c>
    </row>
    <row r="52" spans="1:19" s="22" customFormat="1" ht="21.75" customHeight="1" x14ac:dyDescent="0.3">
      <c r="A52" s="107" t="s">
        <v>44</v>
      </c>
      <c r="B52" s="23"/>
      <c r="C52" s="91">
        <v>204.4</v>
      </c>
      <c r="D52" s="91">
        <v>212</v>
      </c>
      <c r="E52" s="91">
        <f>F52+G52+H52+I52</f>
        <v>212</v>
      </c>
      <c r="F52" s="91">
        <v>53</v>
      </c>
      <c r="G52" s="91">
        <v>53</v>
      </c>
      <c r="H52" s="91">
        <v>53</v>
      </c>
      <c r="I52" s="91">
        <v>53</v>
      </c>
    </row>
    <row r="53" spans="1:19" s="22" customFormat="1" x14ac:dyDescent="0.3">
      <c r="A53" s="107" t="s">
        <v>45</v>
      </c>
      <c r="B53" s="23">
        <v>131</v>
      </c>
      <c r="C53" s="91">
        <v>40</v>
      </c>
      <c r="D53" s="91">
        <v>40</v>
      </c>
      <c r="E53" s="91">
        <f>F53+G53+H53+I53</f>
        <v>40</v>
      </c>
      <c r="F53" s="91">
        <v>10</v>
      </c>
      <c r="G53" s="91">
        <v>10</v>
      </c>
      <c r="H53" s="91">
        <v>10</v>
      </c>
      <c r="I53" s="91">
        <v>10</v>
      </c>
    </row>
    <row r="54" spans="1:19" s="22" customFormat="1" x14ac:dyDescent="0.3">
      <c r="A54" s="106" t="s">
        <v>46</v>
      </c>
      <c r="B54" s="23">
        <v>132</v>
      </c>
      <c r="C54" s="91">
        <v>248.8</v>
      </c>
      <c r="D54" s="91">
        <v>248</v>
      </c>
      <c r="E54" s="91">
        <f>SUM(F54:I54)</f>
        <v>248</v>
      </c>
      <c r="F54" s="91">
        <v>68</v>
      </c>
      <c r="G54" s="91">
        <v>100</v>
      </c>
      <c r="H54" s="91">
        <v>32</v>
      </c>
      <c r="I54" s="91">
        <v>48</v>
      </c>
    </row>
    <row r="55" spans="1:19" s="22" customFormat="1" x14ac:dyDescent="0.3">
      <c r="A55" s="106" t="s">
        <v>47</v>
      </c>
      <c r="B55" s="23">
        <v>133</v>
      </c>
      <c r="C55" s="91">
        <v>725</v>
      </c>
      <c r="D55" s="91">
        <v>760</v>
      </c>
      <c r="E55" s="91">
        <f>SUM(F55:I55)</f>
        <v>760</v>
      </c>
      <c r="F55" s="91">
        <v>190</v>
      </c>
      <c r="G55" s="91">
        <v>190</v>
      </c>
      <c r="H55" s="91">
        <v>190</v>
      </c>
      <c r="I55" s="91">
        <v>190</v>
      </c>
    </row>
    <row r="56" spans="1:19" s="22" customFormat="1" x14ac:dyDescent="0.3">
      <c r="A56" s="107" t="s">
        <v>48</v>
      </c>
      <c r="B56" s="27">
        <v>134</v>
      </c>
      <c r="C56" s="91">
        <v>13.4</v>
      </c>
      <c r="D56" s="91">
        <v>32</v>
      </c>
      <c r="E56" s="91">
        <f>F56+G56+H56+I56</f>
        <v>32</v>
      </c>
      <c r="F56" s="91">
        <v>8</v>
      </c>
      <c r="G56" s="91">
        <v>8</v>
      </c>
      <c r="H56" s="91">
        <v>8</v>
      </c>
      <c r="I56" s="91">
        <v>8</v>
      </c>
    </row>
    <row r="57" spans="1:19" s="22" customFormat="1" ht="60.75" x14ac:dyDescent="0.3">
      <c r="A57" s="106" t="s">
        <v>49</v>
      </c>
      <c r="B57" s="27">
        <v>135</v>
      </c>
      <c r="C57" s="91">
        <v>1289.0999999999999</v>
      </c>
      <c r="D57" s="91">
        <v>1300</v>
      </c>
      <c r="E57" s="91">
        <f>F57+G57+H57+I57</f>
        <v>1300</v>
      </c>
      <c r="F57" s="91">
        <v>325</v>
      </c>
      <c r="G57" s="91">
        <v>325</v>
      </c>
      <c r="H57" s="91">
        <v>325</v>
      </c>
      <c r="I57" s="91">
        <v>325</v>
      </c>
    </row>
    <row r="58" spans="1:19" s="22" customFormat="1" ht="60.75" x14ac:dyDescent="0.3">
      <c r="A58" s="117" t="s">
        <v>50</v>
      </c>
      <c r="B58" s="27">
        <v>150</v>
      </c>
      <c r="C58" s="91"/>
      <c r="D58" s="91"/>
      <c r="E58" s="92"/>
      <c r="F58" s="92"/>
      <c r="G58" s="92"/>
      <c r="H58" s="92"/>
      <c r="I58" s="91"/>
    </row>
    <row r="59" spans="1:19" s="22" customFormat="1" ht="40.5" x14ac:dyDescent="0.25">
      <c r="A59" s="104" t="s">
        <v>51</v>
      </c>
      <c r="B59" s="27">
        <v>160</v>
      </c>
      <c r="C59" s="91">
        <v>253.8</v>
      </c>
      <c r="D59" s="91">
        <v>260</v>
      </c>
      <c r="E59" s="91">
        <f>SUM(F59:I59)</f>
        <v>260</v>
      </c>
      <c r="F59" s="93">
        <v>65</v>
      </c>
      <c r="G59" s="93">
        <v>65</v>
      </c>
      <c r="H59" s="93">
        <v>65</v>
      </c>
      <c r="I59" s="93">
        <v>65</v>
      </c>
    </row>
    <row r="60" spans="1:19" s="22" customFormat="1" x14ac:dyDescent="0.25">
      <c r="A60" s="108" t="s">
        <v>52</v>
      </c>
      <c r="B60" s="27"/>
      <c r="C60" s="92">
        <f>C42+C45+C48+C50+C51+C59</f>
        <v>63582.5</v>
      </c>
      <c r="D60" s="92">
        <v>81338.600000000006</v>
      </c>
      <c r="E60" s="92">
        <f>E42+E45+E51+E59</f>
        <v>87455.9</v>
      </c>
      <c r="F60" s="92">
        <f>F42+F45+F51+F58+F59</f>
        <v>21794</v>
      </c>
      <c r="G60" s="92">
        <f>G42+G45+G51+G58+G59</f>
        <v>19676</v>
      </c>
      <c r="H60" s="92">
        <f>H42+H45+H51+H58+H59</f>
        <v>23578</v>
      </c>
      <c r="I60" s="92">
        <f>I42+I45+I51+I58+I59</f>
        <v>22407.9</v>
      </c>
    </row>
    <row r="61" spans="1:19" s="22" customFormat="1" x14ac:dyDescent="0.25">
      <c r="A61" s="108" t="s">
        <v>53</v>
      </c>
      <c r="B61" s="29"/>
      <c r="C61" s="92">
        <f>C62+C63+C64+C65+C66+C67+C68+C69+C70+C71+C72</f>
        <v>51070.200000000004</v>
      </c>
      <c r="D61" s="92">
        <v>68278</v>
      </c>
      <c r="E61" s="92">
        <f>E62+E63+E64+E65+E66+E67+E68+E69+E70+E71+E72</f>
        <v>63221</v>
      </c>
      <c r="F61" s="92">
        <f>F62+F63+F64+F65+F66+F67+F68+F69+F70+F71+F72</f>
        <v>17404</v>
      </c>
      <c r="G61" s="92">
        <f>G62+G63+G64+G65+G66+G67+G68+G69+G70+G71+G72</f>
        <v>15473</v>
      </c>
      <c r="H61" s="92">
        <f>H62+H63+H64+H65+H66+H67+H68+H69+H70+H71+H72</f>
        <v>14854</v>
      </c>
      <c r="I61" s="92">
        <f>I62+I63+I64+I65+I66+I67+I68+I69+I70+I71+I72</f>
        <v>15490</v>
      </c>
      <c r="J61" s="30"/>
      <c r="K61" s="30"/>
      <c r="L61" s="30"/>
      <c r="M61" s="30"/>
      <c r="N61" s="30"/>
      <c r="O61" s="30"/>
      <c r="P61" s="30"/>
      <c r="Q61" s="30"/>
      <c r="R61" s="30"/>
      <c r="S61" s="30"/>
    </row>
    <row r="62" spans="1:19" s="22" customFormat="1" x14ac:dyDescent="0.25">
      <c r="A62" s="104" t="s">
        <v>54</v>
      </c>
      <c r="B62" s="27">
        <v>200</v>
      </c>
      <c r="C62" s="91">
        <v>29835.200000000001</v>
      </c>
      <c r="D62" s="91">
        <v>47600</v>
      </c>
      <c r="E62" s="92">
        <f>SUM(F62:I62)</f>
        <v>41300</v>
      </c>
      <c r="F62" s="93">
        <v>10200</v>
      </c>
      <c r="G62" s="93">
        <v>10400</v>
      </c>
      <c r="H62" s="93">
        <v>10200</v>
      </c>
      <c r="I62" s="93">
        <v>10500</v>
      </c>
      <c r="J62" s="30"/>
      <c r="K62" s="30"/>
      <c r="L62" s="30"/>
      <c r="M62" s="30"/>
      <c r="N62" s="30"/>
      <c r="O62" s="30"/>
      <c r="P62" s="30"/>
      <c r="Q62" s="30"/>
      <c r="R62" s="30"/>
      <c r="S62" s="30"/>
    </row>
    <row r="63" spans="1:19" s="22" customFormat="1" x14ac:dyDescent="0.25">
      <c r="A63" s="104" t="s">
        <v>55</v>
      </c>
      <c r="B63" s="27">
        <v>210</v>
      </c>
      <c r="C63" s="91">
        <v>6567.3</v>
      </c>
      <c r="D63" s="91">
        <v>10472</v>
      </c>
      <c r="E63" s="92">
        <f t="shared" ref="E63:E70" si="0">SUM(F63:I63)</f>
        <v>9086</v>
      </c>
      <c r="F63" s="93">
        <f>F62*0.22</f>
        <v>2244</v>
      </c>
      <c r="G63" s="93">
        <f>G62*0.22</f>
        <v>2288</v>
      </c>
      <c r="H63" s="93">
        <f>H62*0.22</f>
        <v>2244</v>
      </c>
      <c r="I63" s="93">
        <f>I62*0.22</f>
        <v>2310</v>
      </c>
      <c r="J63" s="30"/>
      <c r="K63" s="31"/>
      <c r="L63" s="30"/>
      <c r="M63" s="30"/>
      <c r="N63" s="30"/>
      <c r="O63" s="30"/>
      <c r="P63" s="30"/>
      <c r="Q63" s="30"/>
      <c r="R63" s="30"/>
      <c r="S63" s="30"/>
    </row>
    <row r="64" spans="1:19" s="30" customFormat="1" x14ac:dyDescent="0.25">
      <c r="A64" s="104" t="s">
        <v>56</v>
      </c>
      <c r="B64" s="27">
        <v>220</v>
      </c>
      <c r="C64" s="91">
        <v>114.4</v>
      </c>
      <c r="D64" s="91">
        <v>100</v>
      </c>
      <c r="E64" s="92">
        <f t="shared" si="0"/>
        <v>815</v>
      </c>
      <c r="F64" s="93">
        <v>120</v>
      </c>
      <c r="G64" s="93">
        <v>75</v>
      </c>
      <c r="H64" s="93">
        <v>40</v>
      </c>
      <c r="I64" s="93">
        <v>580</v>
      </c>
    </row>
    <row r="65" spans="1:9" s="30" customFormat="1" x14ac:dyDescent="0.25">
      <c r="A65" s="104" t="s">
        <v>57</v>
      </c>
      <c r="B65" s="27">
        <v>230</v>
      </c>
      <c r="C65" s="91">
        <v>5422.9</v>
      </c>
      <c r="D65" s="91">
        <v>4500</v>
      </c>
      <c r="E65" s="92">
        <f t="shared" si="0"/>
        <v>8000</v>
      </c>
      <c r="F65" s="93">
        <v>2000</v>
      </c>
      <c r="G65" s="93">
        <v>2100</v>
      </c>
      <c r="H65" s="93">
        <v>2100</v>
      </c>
      <c r="I65" s="93">
        <v>1800</v>
      </c>
    </row>
    <row r="66" spans="1:9" s="30" customFormat="1" x14ac:dyDescent="0.25">
      <c r="A66" s="104" t="s">
        <v>58</v>
      </c>
      <c r="B66" s="27">
        <v>240</v>
      </c>
      <c r="C66" s="91">
        <v>237</v>
      </c>
      <c r="D66" s="91">
        <v>240</v>
      </c>
      <c r="E66" s="92">
        <f t="shared" si="0"/>
        <v>340</v>
      </c>
      <c r="F66" s="93">
        <v>90</v>
      </c>
      <c r="G66" s="93">
        <v>90</v>
      </c>
      <c r="H66" s="93">
        <v>70</v>
      </c>
      <c r="I66" s="93">
        <v>90</v>
      </c>
    </row>
    <row r="67" spans="1:9" s="30" customFormat="1" x14ac:dyDescent="0.25">
      <c r="A67" s="104" t="s">
        <v>59</v>
      </c>
      <c r="B67" s="27">
        <v>250</v>
      </c>
      <c r="C67" s="91">
        <v>606.6</v>
      </c>
      <c r="D67" s="91">
        <v>470</v>
      </c>
      <c r="E67" s="92">
        <f t="shared" si="0"/>
        <v>480</v>
      </c>
      <c r="F67" s="91">
        <v>150</v>
      </c>
      <c r="G67" s="91">
        <v>120</v>
      </c>
      <c r="H67" s="91">
        <v>100</v>
      </c>
      <c r="I67" s="91">
        <v>110</v>
      </c>
    </row>
    <row r="68" spans="1:9" s="30" customFormat="1" x14ac:dyDescent="0.25">
      <c r="A68" s="104" t="s">
        <v>60</v>
      </c>
      <c r="B68" s="27">
        <v>260</v>
      </c>
      <c r="C68" s="91">
        <v>54.7</v>
      </c>
      <c r="D68" s="91">
        <v>120</v>
      </c>
      <c r="E68" s="92">
        <f t="shared" si="0"/>
        <v>120</v>
      </c>
      <c r="F68" s="93">
        <v>30</v>
      </c>
      <c r="G68" s="93">
        <v>30</v>
      </c>
      <c r="H68" s="93">
        <v>30</v>
      </c>
      <c r="I68" s="93">
        <v>30</v>
      </c>
    </row>
    <row r="69" spans="1:9" s="30" customFormat="1" ht="40.5" x14ac:dyDescent="0.25">
      <c r="A69" s="104" t="s">
        <v>51</v>
      </c>
      <c r="B69" s="27">
        <v>261</v>
      </c>
      <c r="C69" s="91">
        <v>253.8</v>
      </c>
      <c r="D69" s="91">
        <v>260</v>
      </c>
      <c r="E69" s="92">
        <f t="shared" si="0"/>
        <v>260</v>
      </c>
      <c r="F69" s="93">
        <v>65</v>
      </c>
      <c r="G69" s="93">
        <v>65</v>
      </c>
      <c r="H69" s="93">
        <v>65</v>
      </c>
      <c r="I69" s="93">
        <v>65</v>
      </c>
    </row>
    <row r="70" spans="1:9" s="30" customFormat="1" ht="29.25" customHeight="1" x14ac:dyDescent="0.25">
      <c r="A70" s="104" t="s">
        <v>61</v>
      </c>
      <c r="B70" s="27">
        <v>262</v>
      </c>
      <c r="C70" s="91">
        <v>15</v>
      </c>
      <c r="D70" s="91">
        <v>20</v>
      </c>
      <c r="E70" s="92">
        <f t="shared" si="0"/>
        <v>20</v>
      </c>
      <c r="F70" s="93">
        <v>5</v>
      </c>
      <c r="G70" s="93">
        <v>5</v>
      </c>
      <c r="H70" s="93">
        <v>5</v>
      </c>
      <c r="I70" s="93">
        <v>5</v>
      </c>
    </row>
    <row r="71" spans="1:9" s="30" customFormat="1" x14ac:dyDescent="0.25">
      <c r="A71" s="104" t="s">
        <v>62</v>
      </c>
      <c r="B71" s="27">
        <v>263</v>
      </c>
      <c r="C71" s="91">
        <v>0</v>
      </c>
      <c r="D71" s="91"/>
      <c r="E71" s="91"/>
      <c r="F71" s="93"/>
      <c r="G71" s="93"/>
      <c r="H71" s="93"/>
      <c r="I71" s="93"/>
    </row>
    <row r="72" spans="1:9" s="30" customFormat="1" ht="25.5" customHeight="1" x14ac:dyDescent="0.25">
      <c r="A72" s="104" t="s">
        <v>63</v>
      </c>
      <c r="B72" s="27">
        <v>264</v>
      </c>
      <c r="C72" s="91">
        <v>7963.3</v>
      </c>
      <c r="D72" s="91">
        <v>4496</v>
      </c>
      <c r="E72" s="92">
        <f>F72+G72+H72+I72</f>
        <v>2800</v>
      </c>
      <c r="F72" s="93">
        <v>2500</v>
      </c>
      <c r="G72" s="93">
        <v>300</v>
      </c>
      <c r="H72" s="93">
        <v>0</v>
      </c>
      <c r="I72" s="93">
        <v>0</v>
      </c>
    </row>
    <row r="73" spans="1:9" s="30" customFormat="1" x14ac:dyDescent="0.25">
      <c r="A73" s="108" t="s">
        <v>64</v>
      </c>
      <c r="B73" s="27">
        <v>270</v>
      </c>
      <c r="C73" s="92">
        <f>C74+C76+C78+C79</f>
        <v>6891.9999999999991</v>
      </c>
      <c r="D73" s="92">
        <v>12329.4</v>
      </c>
      <c r="E73" s="92">
        <f>E74+E76+E78+E79+E77</f>
        <v>22923.9</v>
      </c>
      <c r="F73" s="92">
        <f>F74+F76+F78+F79+F77</f>
        <v>4110</v>
      </c>
      <c r="G73" s="92">
        <f>G74+G76+G78+G79+G77</f>
        <v>3660</v>
      </c>
      <c r="H73" s="92">
        <f>H74+H76+H78+H79+H77</f>
        <v>8510</v>
      </c>
      <c r="I73" s="92">
        <f>I74+I76+I78+I79+I77</f>
        <v>6643.9</v>
      </c>
    </row>
    <row r="74" spans="1:9" s="30" customFormat="1" ht="60.75" x14ac:dyDescent="0.25">
      <c r="A74" s="104" t="s">
        <v>221</v>
      </c>
      <c r="B74" s="27">
        <v>271</v>
      </c>
      <c r="C74" s="91">
        <v>4317.8999999999996</v>
      </c>
      <c r="D74" s="91">
        <v>8461.9</v>
      </c>
      <c r="E74" s="92">
        <f>F74+G74+H74+I74</f>
        <v>12183.9</v>
      </c>
      <c r="F74" s="93">
        <v>4050</v>
      </c>
      <c r="G74" s="93">
        <v>1600</v>
      </c>
      <c r="H74" s="93">
        <v>1950</v>
      </c>
      <c r="I74" s="93">
        <v>4583.8999999999996</v>
      </c>
    </row>
    <row r="75" spans="1:9" s="30" customFormat="1" ht="26.25" customHeight="1" x14ac:dyDescent="0.25">
      <c r="A75" s="104" t="s">
        <v>198</v>
      </c>
      <c r="B75" s="27">
        <v>272</v>
      </c>
      <c r="C75" s="91"/>
      <c r="D75" s="91"/>
      <c r="E75" s="91"/>
      <c r="F75" s="93"/>
      <c r="G75" s="93"/>
      <c r="H75" s="93"/>
      <c r="I75" s="93"/>
    </row>
    <row r="76" spans="1:9" s="30" customFormat="1" ht="22.5" customHeight="1" x14ac:dyDescent="0.25">
      <c r="A76" s="104" t="s">
        <v>178</v>
      </c>
      <c r="B76" s="27">
        <v>273</v>
      </c>
      <c r="C76" s="91">
        <v>1195.4000000000001</v>
      </c>
      <c r="D76" s="91"/>
      <c r="E76" s="91">
        <f>F76+G76+H76+I76</f>
        <v>0</v>
      </c>
      <c r="F76" s="93"/>
      <c r="G76" s="93"/>
      <c r="H76" s="93"/>
      <c r="I76" s="93"/>
    </row>
    <row r="77" spans="1:9" s="30" customFormat="1" ht="40.5" x14ac:dyDescent="0.25">
      <c r="A77" s="104" t="s">
        <v>222</v>
      </c>
      <c r="B77" s="27">
        <v>274</v>
      </c>
      <c r="C77" s="91"/>
      <c r="D77" s="91">
        <v>112.5</v>
      </c>
      <c r="E77" s="91">
        <v>240</v>
      </c>
      <c r="F77" s="93">
        <v>60</v>
      </c>
      <c r="G77" s="93">
        <v>60</v>
      </c>
      <c r="H77" s="93">
        <v>60</v>
      </c>
      <c r="I77" s="93">
        <v>60</v>
      </c>
    </row>
    <row r="78" spans="1:9" s="30" customFormat="1" x14ac:dyDescent="0.25">
      <c r="A78" s="104" t="s">
        <v>179</v>
      </c>
      <c r="B78" s="27">
        <v>300</v>
      </c>
      <c r="C78" s="91">
        <v>53</v>
      </c>
      <c r="D78" s="91"/>
      <c r="E78" s="91"/>
      <c r="F78" s="91"/>
      <c r="G78" s="91"/>
      <c r="H78" s="91"/>
      <c r="I78" s="91"/>
    </row>
    <row r="79" spans="1:9" s="30" customFormat="1" ht="60.75" x14ac:dyDescent="0.3">
      <c r="A79" s="106" t="s">
        <v>196</v>
      </c>
      <c r="B79" s="27">
        <v>309</v>
      </c>
      <c r="C79" s="91">
        <v>1325.7</v>
      </c>
      <c r="D79" s="91">
        <v>3755</v>
      </c>
      <c r="E79" s="91">
        <f>F79+G79+H79+I79</f>
        <v>10500</v>
      </c>
      <c r="F79" s="91">
        <v>0</v>
      </c>
      <c r="G79" s="91">
        <v>2000</v>
      </c>
      <c r="H79" s="91">
        <v>6500</v>
      </c>
      <c r="I79" s="91">
        <v>2000</v>
      </c>
    </row>
    <row r="80" spans="1:9" s="30" customFormat="1" x14ac:dyDescent="0.25">
      <c r="A80" s="104" t="s">
        <v>65</v>
      </c>
      <c r="B80" s="27">
        <v>310</v>
      </c>
      <c r="C80" s="91">
        <v>3139.5</v>
      </c>
      <c r="D80" s="91">
        <v>4800</v>
      </c>
      <c r="E80" s="91">
        <f>F80+G80+H80+I80</f>
        <v>4700</v>
      </c>
      <c r="F80" s="93">
        <v>1100</v>
      </c>
      <c r="G80" s="93">
        <v>1200</v>
      </c>
      <c r="H80" s="93">
        <v>1200</v>
      </c>
      <c r="I80" s="93">
        <v>1200</v>
      </c>
    </row>
    <row r="81" spans="1:9" s="30" customFormat="1" x14ac:dyDescent="0.25">
      <c r="A81" s="108" t="s">
        <v>66</v>
      </c>
      <c r="B81" s="27">
        <v>320</v>
      </c>
      <c r="C81" s="91"/>
      <c r="D81" s="91"/>
      <c r="E81" s="92"/>
      <c r="F81" s="91"/>
      <c r="G81" s="91"/>
      <c r="H81" s="91"/>
      <c r="I81" s="91"/>
    </row>
    <row r="82" spans="1:9" s="30" customFormat="1" ht="27.75" customHeight="1" x14ac:dyDescent="0.25">
      <c r="A82" s="104" t="s">
        <v>67</v>
      </c>
      <c r="B82" s="27">
        <v>321</v>
      </c>
      <c r="C82" s="94"/>
      <c r="D82" s="91">
        <v>200</v>
      </c>
      <c r="E82" s="92">
        <f>F82+G82+H82+I82</f>
        <v>200</v>
      </c>
      <c r="F82" s="91">
        <v>50</v>
      </c>
      <c r="G82" s="91">
        <v>50</v>
      </c>
      <c r="H82" s="91">
        <v>50</v>
      </c>
      <c r="I82" s="91">
        <v>50</v>
      </c>
    </row>
    <row r="83" spans="1:9" s="30" customFormat="1" x14ac:dyDescent="0.25">
      <c r="A83" s="109" t="s">
        <v>68</v>
      </c>
      <c r="B83" s="27">
        <v>322</v>
      </c>
      <c r="C83" s="94"/>
      <c r="D83" s="91">
        <v>340</v>
      </c>
      <c r="E83" s="92">
        <f>F83+G83+H83+I83</f>
        <v>340</v>
      </c>
      <c r="F83" s="91">
        <v>85</v>
      </c>
      <c r="G83" s="91">
        <v>85</v>
      </c>
      <c r="H83" s="91">
        <v>85</v>
      </c>
      <c r="I83" s="91">
        <v>85</v>
      </c>
    </row>
    <row r="84" spans="1:9" s="30" customFormat="1" x14ac:dyDescent="0.3">
      <c r="A84" s="106" t="s">
        <v>69</v>
      </c>
      <c r="B84" s="23">
        <v>323</v>
      </c>
      <c r="C84" s="92">
        <v>248.8</v>
      </c>
      <c r="D84" s="91">
        <v>248.7</v>
      </c>
      <c r="E84" s="92">
        <f>SUM(F84:I84)</f>
        <v>248.7</v>
      </c>
      <c r="F84" s="91">
        <v>64</v>
      </c>
      <c r="G84" s="91">
        <v>65</v>
      </c>
      <c r="H84" s="91">
        <v>60</v>
      </c>
      <c r="I84" s="91">
        <v>59.7</v>
      </c>
    </row>
    <row r="85" spans="1:9" s="115" customFormat="1" x14ac:dyDescent="0.25">
      <c r="A85" s="108" t="s">
        <v>70</v>
      </c>
      <c r="B85" s="116">
        <v>330</v>
      </c>
      <c r="C85" s="92"/>
      <c r="D85" s="92"/>
      <c r="E85" s="92"/>
      <c r="F85" s="92"/>
      <c r="G85" s="92"/>
      <c r="H85" s="92"/>
      <c r="I85" s="92"/>
    </row>
    <row r="86" spans="1:9" s="30" customFormat="1" ht="32.25" customHeight="1" x14ac:dyDescent="0.25">
      <c r="A86" s="110" t="s">
        <v>71</v>
      </c>
      <c r="B86" s="90"/>
      <c r="C86" s="95"/>
      <c r="D86" s="95"/>
      <c r="E86" s="95"/>
      <c r="F86" s="95"/>
      <c r="G86" s="95"/>
      <c r="H86" s="95"/>
      <c r="I86" s="96"/>
    </row>
    <row r="87" spans="1:9" s="30" customFormat="1" x14ac:dyDescent="0.25">
      <c r="A87" s="104" t="s">
        <v>72</v>
      </c>
      <c r="B87" s="27">
        <v>400</v>
      </c>
      <c r="C87" s="91"/>
      <c r="D87" s="91"/>
      <c r="E87" s="92"/>
      <c r="F87" s="91"/>
      <c r="G87" s="91"/>
      <c r="H87" s="91"/>
      <c r="I87" s="91"/>
    </row>
    <row r="88" spans="1:9" s="30" customFormat="1" x14ac:dyDescent="0.25">
      <c r="A88" s="104" t="s">
        <v>73</v>
      </c>
      <c r="B88" s="27">
        <v>410</v>
      </c>
      <c r="C88" s="91"/>
      <c r="D88" s="91"/>
      <c r="E88" s="92"/>
      <c r="F88" s="91"/>
      <c r="G88" s="91"/>
      <c r="H88" s="91"/>
      <c r="I88" s="91"/>
    </row>
    <row r="89" spans="1:9" s="30" customFormat="1" x14ac:dyDescent="0.25">
      <c r="A89" s="104" t="s">
        <v>74</v>
      </c>
      <c r="B89" s="27">
        <v>420</v>
      </c>
      <c r="C89" s="91"/>
      <c r="D89" s="91"/>
      <c r="E89" s="92"/>
      <c r="F89" s="91"/>
      <c r="G89" s="91"/>
      <c r="H89" s="91"/>
      <c r="I89" s="91"/>
    </row>
    <row r="90" spans="1:9" s="30" customFormat="1" x14ac:dyDescent="0.25">
      <c r="A90" s="104" t="s">
        <v>65</v>
      </c>
      <c r="B90" s="27">
        <v>430</v>
      </c>
      <c r="C90" s="91"/>
      <c r="D90" s="91"/>
      <c r="E90" s="92"/>
      <c r="F90" s="91"/>
      <c r="G90" s="91"/>
      <c r="H90" s="91"/>
      <c r="I90" s="91"/>
    </row>
    <row r="91" spans="1:9" s="30" customFormat="1" x14ac:dyDescent="0.25">
      <c r="A91" s="104" t="s">
        <v>75</v>
      </c>
      <c r="B91" s="27">
        <v>440</v>
      </c>
      <c r="C91" s="92"/>
      <c r="D91" s="91">
        <v>60</v>
      </c>
      <c r="E91" s="92">
        <f>F91+G91+H91+I91</f>
        <v>60</v>
      </c>
      <c r="F91" s="91">
        <v>15</v>
      </c>
      <c r="G91" s="91">
        <v>15</v>
      </c>
      <c r="H91" s="91">
        <v>15</v>
      </c>
      <c r="I91" s="91">
        <v>15</v>
      </c>
    </row>
    <row r="92" spans="1:9" s="115" customFormat="1" ht="24.75" customHeight="1" x14ac:dyDescent="0.25">
      <c r="A92" s="112" t="s">
        <v>76</v>
      </c>
      <c r="B92" s="114">
        <v>450</v>
      </c>
      <c r="C92" s="97"/>
      <c r="D92" s="97"/>
      <c r="E92" s="97"/>
      <c r="F92" s="97"/>
      <c r="G92" s="97"/>
      <c r="H92" s="97"/>
      <c r="I92" s="97"/>
    </row>
    <row r="93" spans="1:9" s="30" customFormat="1" ht="30.75" customHeight="1" x14ac:dyDescent="0.25">
      <c r="A93" s="103" t="s">
        <v>77</v>
      </c>
      <c r="B93" s="88"/>
      <c r="C93" s="98"/>
      <c r="D93" s="98"/>
      <c r="E93" s="98"/>
      <c r="F93" s="98"/>
      <c r="G93" s="98"/>
      <c r="H93" s="98"/>
      <c r="I93" s="99"/>
    </row>
    <row r="94" spans="1:9" s="30" customFormat="1" x14ac:dyDescent="0.25">
      <c r="A94" s="111" t="s">
        <v>78</v>
      </c>
      <c r="B94" s="83">
        <v>500</v>
      </c>
      <c r="C94" s="97"/>
      <c r="D94" s="97"/>
      <c r="E94" s="97"/>
      <c r="F94" s="97"/>
      <c r="G94" s="97"/>
      <c r="H94" s="97"/>
      <c r="I94" s="97"/>
    </row>
    <row r="95" spans="1:9" s="30" customFormat="1" ht="40.5" x14ac:dyDescent="0.25">
      <c r="A95" s="111" t="s">
        <v>79</v>
      </c>
      <c r="B95" s="83">
        <v>501</v>
      </c>
      <c r="C95" s="100"/>
      <c r="D95" s="100"/>
      <c r="E95" s="100"/>
      <c r="F95" s="100"/>
      <c r="G95" s="100"/>
      <c r="H95" s="100"/>
      <c r="I95" s="100"/>
    </row>
    <row r="96" spans="1:9" s="30" customFormat="1" x14ac:dyDescent="0.25">
      <c r="A96" s="112" t="s">
        <v>80</v>
      </c>
      <c r="B96" s="32">
        <v>510</v>
      </c>
      <c r="C96" s="97"/>
      <c r="D96" s="97"/>
      <c r="E96" s="100"/>
      <c r="F96" s="100"/>
      <c r="G96" s="100"/>
      <c r="H96" s="100"/>
      <c r="I96" s="100"/>
    </row>
    <row r="97" spans="1:11" s="30" customFormat="1" x14ac:dyDescent="0.25">
      <c r="A97" s="111" t="s">
        <v>81</v>
      </c>
      <c r="B97" s="102">
        <v>511</v>
      </c>
      <c r="C97" s="100"/>
      <c r="D97" s="100"/>
      <c r="E97" s="100"/>
      <c r="F97" s="100"/>
      <c r="G97" s="100"/>
      <c r="H97" s="100"/>
      <c r="I97" s="100"/>
    </row>
    <row r="98" spans="1:11" s="30" customFormat="1" ht="24" customHeight="1" x14ac:dyDescent="0.25">
      <c r="A98" s="111" t="s">
        <v>82</v>
      </c>
      <c r="B98" s="32">
        <v>512</v>
      </c>
      <c r="C98" s="100"/>
      <c r="D98" s="100"/>
      <c r="E98" s="100"/>
      <c r="F98" s="100"/>
      <c r="G98" s="100"/>
      <c r="H98" s="100"/>
      <c r="I98" s="100"/>
    </row>
    <row r="99" spans="1:11" s="30" customFormat="1" x14ac:dyDescent="0.25">
      <c r="A99" s="111" t="s">
        <v>83</v>
      </c>
      <c r="B99" s="102">
        <v>513</v>
      </c>
      <c r="C99" s="100"/>
      <c r="D99" s="100"/>
      <c r="E99" s="97"/>
      <c r="F99" s="100"/>
      <c r="G99" s="100"/>
      <c r="H99" s="100"/>
      <c r="I99" s="100"/>
    </row>
    <row r="100" spans="1:11" s="30" customFormat="1" x14ac:dyDescent="0.25">
      <c r="A100" s="111" t="s">
        <v>84</v>
      </c>
      <c r="B100" s="32">
        <v>514</v>
      </c>
      <c r="C100" s="100"/>
      <c r="D100" s="100"/>
      <c r="E100" s="97"/>
      <c r="F100" s="100"/>
      <c r="G100" s="100"/>
      <c r="H100" s="100"/>
      <c r="I100" s="100"/>
    </row>
    <row r="101" spans="1:11" s="30" customFormat="1" ht="40.5" x14ac:dyDescent="0.25">
      <c r="A101" s="111" t="s">
        <v>85</v>
      </c>
      <c r="B101" s="102">
        <v>515</v>
      </c>
      <c r="C101" s="100"/>
      <c r="D101" s="100"/>
      <c r="E101" s="97"/>
      <c r="F101" s="100"/>
      <c r="G101" s="100"/>
      <c r="H101" s="100"/>
      <c r="I101" s="100"/>
    </row>
    <row r="102" spans="1:11" s="30" customFormat="1" x14ac:dyDescent="0.25">
      <c r="A102" s="111" t="s">
        <v>86</v>
      </c>
      <c r="B102" s="33">
        <v>516</v>
      </c>
      <c r="C102" s="100"/>
      <c r="D102" s="100"/>
      <c r="E102" s="97"/>
      <c r="F102" s="100"/>
      <c r="G102" s="100"/>
      <c r="H102" s="100"/>
      <c r="I102" s="100"/>
    </row>
    <row r="103" spans="1:11" s="30" customFormat="1" ht="30.75" customHeight="1" x14ac:dyDescent="0.25">
      <c r="A103" s="103" t="s">
        <v>87</v>
      </c>
      <c r="B103" s="88"/>
      <c r="C103" s="98"/>
      <c r="D103" s="98"/>
      <c r="E103" s="98"/>
      <c r="F103" s="98"/>
      <c r="G103" s="98"/>
      <c r="H103" s="98"/>
      <c r="I103" s="99"/>
    </row>
    <row r="104" spans="1:11" s="30" customFormat="1" x14ac:dyDescent="0.25">
      <c r="A104" s="111" t="s">
        <v>88</v>
      </c>
      <c r="B104" s="33">
        <v>600</v>
      </c>
      <c r="C104" s="97"/>
      <c r="D104" s="97"/>
      <c r="E104" s="97"/>
      <c r="F104" s="97"/>
      <c r="G104" s="97"/>
      <c r="H104" s="97"/>
      <c r="I104" s="97"/>
    </row>
    <row r="105" spans="1:11" s="30" customFormat="1" x14ac:dyDescent="0.25">
      <c r="A105" s="113" t="s">
        <v>89</v>
      </c>
      <c r="B105" s="33">
        <v>601</v>
      </c>
      <c r="C105" s="100"/>
      <c r="D105" s="100"/>
      <c r="E105" s="100"/>
      <c r="F105" s="100"/>
      <c r="G105" s="100"/>
      <c r="H105" s="100"/>
      <c r="I105" s="100"/>
    </row>
    <row r="106" spans="1:11" s="30" customFormat="1" x14ac:dyDescent="0.25">
      <c r="A106" s="113" t="s">
        <v>90</v>
      </c>
      <c r="B106" s="33">
        <v>602</v>
      </c>
      <c r="C106" s="100"/>
      <c r="D106" s="100"/>
      <c r="E106" s="100"/>
      <c r="F106" s="100"/>
      <c r="G106" s="100"/>
      <c r="H106" s="100"/>
      <c r="I106" s="100"/>
    </row>
    <row r="107" spans="1:11" s="30" customFormat="1" x14ac:dyDescent="0.25">
      <c r="A107" s="113" t="s">
        <v>91</v>
      </c>
      <c r="B107" s="33">
        <v>603</v>
      </c>
      <c r="C107" s="100"/>
      <c r="D107" s="100"/>
      <c r="E107" s="100"/>
      <c r="F107" s="100"/>
      <c r="G107" s="100"/>
      <c r="H107" s="100"/>
      <c r="I107" s="100"/>
    </row>
    <row r="108" spans="1:11" s="30" customFormat="1" x14ac:dyDescent="0.25">
      <c r="A108" s="111" t="s">
        <v>92</v>
      </c>
      <c r="B108" s="33">
        <v>610</v>
      </c>
      <c r="C108" s="100"/>
      <c r="D108" s="100"/>
      <c r="E108" s="100"/>
      <c r="F108" s="100"/>
      <c r="G108" s="100"/>
      <c r="H108" s="100"/>
      <c r="I108" s="100"/>
    </row>
    <row r="109" spans="1:11" s="30" customFormat="1" x14ac:dyDescent="0.25">
      <c r="A109" s="111" t="s">
        <v>93</v>
      </c>
      <c r="B109" s="33">
        <v>620</v>
      </c>
      <c r="C109" s="97"/>
      <c r="D109" s="97"/>
      <c r="E109" s="97"/>
      <c r="F109" s="97"/>
      <c r="G109" s="97"/>
      <c r="H109" s="97"/>
      <c r="I109" s="97"/>
    </row>
    <row r="110" spans="1:11" s="30" customFormat="1" x14ac:dyDescent="0.25">
      <c r="A110" s="113" t="s">
        <v>89</v>
      </c>
      <c r="B110" s="33">
        <v>621</v>
      </c>
      <c r="C110" s="100"/>
      <c r="D110" s="100"/>
      <c r="E110" s="100"/>
      <c r="F110" s="100"/>
      <c r="G110" s="100"/>
      <c r="H110" s="100"/>
      <c r="I110" s="100"/>
    </row>
    <row r="111" spans="1:11" s="30" customFormat="1" x14ac:dyDescent="0.25">
      <c r="A111" s="113" t="s">
        <v>90</v>
      </c>
      <c r="B111" s="33">
        <v>622</v>
      </c>
      <c r="C111" s="100"/>
      <c r="D111" s="100"/>
      <c r="E111" s="100"/>
      <c r="F111" s="100"/>
      <c r="G111" s="100"/>
      <c r="H111" s="100"/>
      <c r="I111" s="100"/>
      <c r="K111" s="31"/>
    </row>
    <row r="112" spans="1:11" s="30" customFormat="1" x14ac:dyDescent="0.25">
      <c r="A112" s="113" t="s">
        <v>91</v>
      </c>
      <c r="B112" s="33">
        <v>623</v>
      </c>
      <c r="C112" s="100"/>
      <c r="D112" s="100"/>
      <c r="E112" s="100"/>
      <c r="F112" s="100"/>
      <c r="G112" s="100"/>
      <c r="H112" s="100"/>
      <c r="I112" s="100"/>
    </row>
    <row r="113" spans="1:19" s="30" customFormat="1" x14ac:dyDescent="0.25">
      <c r="A113" s="111" t="s">
        <v>94</v>
      </c>
      <c r="B113" s="33">
        <v>630</v>
      </c>
      <c r="C113" s="100"/>
      <c r="D113" s="100"/>
      <c r="E113" s="100"/>
      <c r="F113" s="100"/>
      <c r="G113" s="100"/>
      <c r="H113" s="100"/>
      <c r="I113" s="100"/>
    </row>
    <row r="114" spans="1:19" s="30" customFormat="1" x14ac:dyDescent="0.25">
      <c r="A114" s="112" t="s">
        <v>95</v>
      </c>
      <c r="B114" s="34">
        <v>700</v>
      </c>
      <c r="C114" s="97">
        <f>C60</f>
        <v>63582.5</v>
      </c>
      <c r="D114" s="97">
        <v>81456.100000000006</v>
      </c>
      <c r="E114" s="92">
        <f>E60</f>
        <v>87455.9</v>
      </c>
      <c r="F114" s="97">
        <f>F60</f>
        <v>21794</v>
      </c>
      <c r="G114" s="97">
        <f>G60</f>
        <v>19676</v>
      </c>
      <c r="H114" s="97">
        <f>H60</f>
        <v>23578</v>
      </c>
      <c r="I114" s="97">
        <f>I60</f>
        <v>22407.9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s="30" customFormat="1" x14ac:dyDescent="0.25">
      <c r="A115" s="112" t="s">
        <v>96</v>
      </c>
      <c r="B115" s="34">
        <v>800</v>
      </c>
      <c r="C115" s="97">
        <f>C61+C73+C82+C83+C84+C91</f>
        <v>58211.000000000007</v>
      </c>
      <c r="D115" s="97">
        <v>81456.100000000006</v>
      </c>
      <c r="E115" s="92">
        <f>E61+E74+E82+E83+E84+E91+E79+E77</f>
        <v>86993.599999999991</v>
      </c>
      <c r="F115" s="97">
        <f>F61+F74+F82+F83+F84+F91+F79+F77</f>
        <v>21728</v>
      </c>
      <c r="G115" s="97">
        <f>G61+G74+G82+G83+G84+G91+G79+G77</f>
        <v>19348</v>
      </c>
      <c r="H115" s="97">
        <f>H61+H74+H82+H83+H84+H91+H79+H77</f>
        <v>23574</v>
      </c>
      <c r="I115" s="97">
        <f>I61+I74+I82+I83+I84+I91+I79+I77</f>
        <v>22343.600000000002</v>
      </c>
      <c r="J115" s="35"/>
      <c r="K115" s="36"/>
      <c r="L115" s="36"/>
      <c r="M115" s="36"/>
      <c r="N115" s="36"/>
      <c r="O115" s="36"/>
      <c r="P115" s="1"/>
      <c r="Q115" s="1"/>
      <c r="R115" s="1"/>
      <c r="S115" s="1"/>
    </row>
    <row r="116" spans="1:19" s="30" customFormat="1" x14ac:dyDescent="0.25">
      <c r="A116" s="111" t="s">
        <v>97</v>
      </c>
      <c r="B116" s="37">
        <v>850</v>
      </c>
      <c r="C116" s="100"/>
      <c r="D116" s="100"/>
      <c r="E116" s="100"/>
      <c r="F116" s="100"/>
      <c r="G116" s="100"/>
      <c r="H116" s="100"/>
      <c r="I116" s="100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30" customHeight="1" x14ac:dyDescent="0.25">
      <c r="A117" s="103" t="s">
        <v>98</v>
      </c>
      <c r="B117" s="89"/>
      <c r="C117" s="97"/>
      <c r="D117" s="97"/>
      <c r="E117" s="97"/>
      <c r="F117" s="97" t="s">
        <v>173</v>
      </c>
      <c r="G117" s="97" t="s">
        <v>174</v>
      </c>
      <c r="H117" s="97" t="s">
        <v>175</v>
      </c>
      <c r="I117" s="97" t="s">
        <v>176</v>
      </c>
    </row>
    <row r="118" spans="1:19" ht="20.100000000000001" customHeight="1" x14ac:dyDescent="0.25">
      <c r="A118" s="111" t="s">
        <v>99</v>
      </c>
      <c r="B118" s="37">
        <v>900</v>
      </c>
      <c r="C118" s="101">
        <v>285</v>
      </c>
      <c r="D118" s="100">
        <v>285</v>
      </c>
      <c r="E118" s="100">
        <v>285</v>
      </c>
      <c r="F118" s="100">
        <v>285</v>
      </c>
      <c r="G118" s="100">
        <v>285</v>
      </c>
      <c r="H118" s="100">
        <v>285</v>
      </c>
      <c r="I118" s="100">
        <v>285</v>
      </c>
    </row>
    <row r="119" spans="1:19" x14ac:dyDescent="0.25">
      <c r="A119" s="111" t="s">
        <v>100</v>
      </c>
      <c r="B119" s="37">
        <v>910</v>
      </c>
      <c r="C119" s="100">
        <v>50447.3</v>
      </c>
      <c r="D119" s="100">
        <v>50447.3</v>
      </c>
      <c r="E119" s="100">
        <v>77927.100000000006</v>
      </c>
      <c r="F119" s="100">
        <v>77927.100000000006</v>
      </c>
      <c r="G119" s="100">
        <v>77927.100000000006</v>
      </c>
      <c r="H119" s="100">
        <v>77927.100000000006</v>
      </c>
      <c r="I119" s="100">
        <v>77927.100000000006</v>
      </c>
    </row>
    <row r="120" spans="1:19" x14ac:dyDescent="0.25">
      <c r="A120" s="111" t="s">
        <v>101</v>
      </c>
      <c r="B120" s="37">
        <v>920</v>
      </c>
      <c r="C120" s="100"/>
      <c r="D120" s="100"/>
      <c r="E120" s="100"/>
      <c r="F120" s="100"/>
      <c r="G120" s="100"/>
      <c r="H120" s="100"/>
      <c r="I120" s="100"/>
    </row>
    <row r="121" spans="1:19" x14ac:dyDescent="0.25">
      <c r="A121" s="111" t="s">
        <v>102</v>
      </c>
      <c r="B121" s="37">
        <v>930</v>
      </c>
      <c r="C121" s="100"/>
      <c r="D121" s="100"/>
      <c r="E121" s="100"/>
      <c r="F121" s="100"/>
      <c r="G121" s="100"/>
      <c r="H121" s="100"/>
      <c r="I121" s="100"/>
    </row>
    <row r="122" spans="1:19" x14ac:dyDescent="0.25">
      <c r="A122" s="111" t="s">
        <v>103</v>
      </c>
      <c r="B122" s="37">
        <v>940</v>
      </c>
      <c r="C122" s="100"/>
      <c r="D122" s="100"/>
      <c r="E122" s="100"/>
      <c r="F122" s="100"/>
      <c r="G122" s="100"/>
      <c r="H122" s="100"/>
      <c r="I122" s="100"/>
    </row>
    <row r="123" spans="1:19" x14ac:dyDescent="0.25">
      <c r="A123" s="111" t="s">
        <v>104</v>
      </c>
      <c r="B123" s="37">
        <v>950</v>
      </c>
      <c r="C123" s="100"/>
      <c r="D123" s="100"/>
      <c r="E123" s="100"/>
      <c r="F123" s="100"/>
      <c r="G123" s="100"/>
      <c r="H123" s="100"/>
      <c r="I123" s="100"/>
    </row>
    <row r="124" spans="1:19" x14ac:dyDescent="0.25">
      <c r="A124" s="38"/>
      <c r="B124" s="39"/>
      <c r="C124" s="40"/>
      <c r="D124" s="40"/>
      <c r="E124" s="40"/>
      <c r="F124" s="40"/>
      <c r="G124" s="40"/>
      <c r="H124" s="40"/>
      <c r="I124" s="40"/>
    </row>
    <row r="125" spans="1:19" x14ac:dyDescent="0.25">
      <c r="A125" s="38"/>
      <c r="B125" s="39"/>
      <c r="C125" s="40"/>
      <c r="D125" s="40"/>
      <c r="E125" s="40"/>
      <c r="F125" s="40"/>
      <c r="G125" s="40"/>
      <c r="H125" s="40"/>
      <c r="I125" s="40"/>
    </row>
    <row r="126" spans="1:19" x14ac:dyDescent="0.25">
      <c r="A126" s="38"/>
      <c r="C126" s="41"/>
      <c r="D126" s="42"/>
      <c r="E126" s="42"/>
      <c r="F126" s="42"/>
      <c r="G126" s="42"/>
      <c r="H126" s="42"/>
      <c r="I126" s="42"/>
    </row>
    <row r="127" spans="1:19" x14ac:dyDescent="0.25">
      <c r="A127" s="38" t="s">
        <v>201</v>
      </c>
      <c r="B127" s="39"/>
      <c r="C127" s="118" t="s">
        <v>105</v>
      </c>
      <c r="D127" s="118"/>
      <c r="E127" s="118"/>
      <c r="F127" s="43"/>
      <c r="G127" s="123" t="s">
        <v>200</v>
      </c>
      <c r="H127" s="123"/>
      <c r="I127" s="123"/>
    </row>
    <row r="128" spans="1:19" x14ac:dyDescent="0.25">
      <c r="A128" s="18"/>
      <c r="B128" s="1"/>
      <c r="C128" s="124" t="s">
        <v>193</v>
      </c>
      <c r="D128" s="124"/>
      <c r="E128" s="124"/>
      <c r="F128" s="18"/>
      <c r="G128" s="125" t="s">
        <v>106</v>
      </c>
      <c r="H128" s="125"/>
      <c r="I128" s="125"/>
      <c r="J128" s="30"/>
      <c r="K128" s="30"/>
      <c r="L128" s="30"/>
      <c r="M128" s="30"/>
      <c r="N128" s="30"/>
      <c r="O128" s="30"/>
      <c r="P128" s="30"/>
      <c r="Q128" s="30"/>
      <c r="R128" s="30"/>
      <c r="S128" s="30"/>
    </row>
    <row r="129" spans="1:19" x14ac:dyDescent="0.25">
      <c r="A129" s="18"/>
      <c r="B129" s="1"/>
      <c r="C129" s="18"/>
      <c r="D129" s="18"/>
      <c r="E129" s="18"/>
      <c r="F129" s="18"/>
      <c r="G129" s="2"/>
      <c r="H129" s="2"/>
      <c r="I129" s="2"/>
      <c r="J129" s="30"/>
      <c r="K129" s="30"/>
      <c r="L129" s="30"/>
      <c r="M129" s="30"/>
      <c r="N129" s="30"/>
      <c r="O129" s="30"/>
      <c r="P129" s="30"/>
      <c r="Q129" s="30"/>
      <c r="R129" s="30"/>
      <c r="S129" s="30"/>
    </row>
    <row r="130" spans="1:19" x14ac:dyDescent="0.25">
      <c r="A130" s="38"/>
      <c r="C130" s="41"/>
      <c r="D130" s="42"/>
      <c r="E130" s="42"/>
      <c r="F130" s="42"/>
      <c r="G130" s="42"/>
      <c r="H130" s="42"/>
      <c r="I130" s="42"/>
    </row>
    <row r="131" spans="1:19" s="30" customFormat="1" x14ac:dyDescent="0.25">
      <c r="A131" s="38" t="s">
        <v>202</v>
      </c>
      <c r="B131" s="39"/>
      <c r="C131" s="118" t="s">
        <v>105</v>
      </c>
      <c r="D131" s="118"/>
      <c r="E131" s="118"/>
      <c r="F131" s="43"/>
      <c r="G131" s="123" t="s">
        <v>203</v>
      </c>
      <c r="H131" s="123"/>
      <c r="I131" s="123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s="30" customFormat="1" x14ac:dyDescent="0.25">
      <c r="A132" s="18"/>
      <c r="B132" s="1"/>
      <c r="C132" s="124" t="s">
        <v>194</v>
      </c>
      <c r="D132" s="124"/>
      <c r="E132" s="124"/>
      <c r="F132" s="18"/>
      <c r="G132" s="125" t="s">
        <v>106</v>
      </c>
      <c r="H132" s="125"/>
      <c r="I132" s="125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5">
      <c r="A133" s="38"/>
      <c r="C133" s="41"/>
      <c r="D133" s="42"/>
      <c r="E133" s="42"/>
      <c r="F133" s="42"/>
      <c r="G133" s="42"/>
      <c r="H133" s="42"/>
      <c r="I133" s="42"/>
    </row>
    <row r="134" spans="1:19" x14ac:dyDescent="0.25">
      <c r="A134" s="38"/>
      <c r="C134" s="41"/>
      <c r="D134" s="42"/>
      <c r="E134" s="42"/>
      <c r="F134" s="42"/>
      <c r="G134" s="42"/>
      <c r="H134" s="42"/>
      <c r="I134" s="42"/>
    </row>
    <row r="135" spans="1:19" x14ac:dyDescent="0.25">
      <c r="A135" s="38" t="s">
        <v>190</v>
      </c>
      <c r="C135" s="41"/>
      <c r="D135" s="42"/>
      <c r="E135" s="42"/>
      <c r="F135" s="42"/>
      <c r="G135" s="42"/>
      <c r="H135" s="118" t="s">
        <v>197</v>
      </c>
      <c r="I135" s="118"/>
    </row>
    <row r="136" spans="1:19" x14ac:dyDescent="0.25">
      <c r="A136" s="38"/>
      <c r="C136" s="41"/>
      <c r="D136" s="42"/>
      <c r="E136" s="42"/>
      <c r="F136" s="42"/>
      <c r="G136" s="42"/>
      <c r="H136" s="42"/>
      <c r="I136" s="42"/>
    </row>
    <row r="137" spans="1:19" x14ac:dyDescent="0.25">
      <c r="A137" s="38"/>
      <c r="C137" s="41"/>
      <c r="D137" s="42"/>
      <c r="E137" s="42"/>
      <c r="F137" s="42"/>
      <c r="G137" s="42"/>
      <c r="H137" s="42"/>
      <c r="I137" s="42"/>
    </row>
    <row r="138" spans="1:19" x14ac:dyDescent="0.25">
      <c r="A138" s="38"/>
      <c r="C138" s="41"/>
      <c r="D138" s="42"/>
      <c r="E138" s="42"/>
      <c r="F138" s="42"/>
      <c r="G138" s="42"/>
      <c r="H138" s="42"/>
      <c r="I138" s="42"/>
    </row>
    <row r="139" spans="1:19" x14ac:dyDescent="0.25">
      <c r="A139" s="38"/>
      <c r="C139" s="41"/>
      <c r="D139" s="42"/>
      <c r="E139" s="42"/>
      <c r="F139" s="42"/>
      <c r="G139" s="42"/>
      <c r="H139" s="42"/>
      <c r="I139" s="42"/>
    </row>
    <row r="140" spans="1:19" x14ac:dyDescent="0.25">
      <c r="A140" s="38"/>
      <c r="C140" s="41"/>
      <c r="D140" s="42"/>
      <c r="E140" s="42"/>
      <c r="F140" s="42"/>
      <c r="G140" s="42"/>
      <c r="H140" s="42"/>
      <c r="I140" s="42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44"/>
    </row>
    <row r="171" spans="1:9" x14ac:dyDescent="0.25">
      <c r="A171" s="44"/>
    </row>
    <row r="172" spans="1:9" x14ac:dyDescent="0.25">
      <c r="A172" s="44"/>
    </row>
    <row r="173" spans="1:9" x14ac:dyDescent="0.25">
      <c r="A173" s="44"/>
    </row>
    <row r="174" spans="1:9" x14ac:dyDescent="0.25">
      <c r="A174" s="44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  <c r="B181" s="1"/>
      <c r="C181" s="1"/>
      <c r="D181" s="1"/>
    </row>
    <row r="182" spans="1:4" x14ac:dyDescent="0.25">
      <c r="A182" s="44"/>
      <c r="B182" s="1"/>
      <c r="C182" s="1"/>
      <c r="D182" s="1"/>
    </row>
    <row r="183" spans="1:4" x14ac:dyDescent="0.25">
      <c r="A183" s="44"/>
      <c r="B183" s="1"/>
      <c r="C183" s="1"/>
      <c r="D183" s="1"/>
    </row>
    <row r="184" spans="1:4" x14ac:dyDescent="0.25">
      <c r="A184" s="44"/>
      <c r="B184" s="1"/>
      <c r="C184" s="1"/>
      <c r="D184" s="1"/>
    </row>
    <row r="185" spans="1:4" x14ac:dyDescent="0.25">
      <c r="A185" s="44"/>
      <c r="B185" s="1"/>
      <c r="C185" s="1"/>
      <c r="D185" s="1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</sheetData>
  <mergeCells count="36">
    <mergeCell ref="B25:E25"/>
    <mergeCell ref="A37:A38"/>
    <mergeCell ref="B37:B38"/>
    <mergeCell ref="B31:G31"/>
    <mergeCell ref="B28:E28"/>
    <mergeCell ref="B27:E27"/>
    <mergeCell ref="B30:G30"/>
    <mergeCell ref="F28:H28"/>
    <mergeCell ref="B26:G26"/>
    <mergeCell ref="A35:I35"/>
    <mergeCell ref="D7:I7"/>
    <mergeCell ref="H17:I17"/>
    <mergeCell ref="B21:E21"/>
    <mergeCell ref="B22:G22"/>
    <mergeCell ref="B24:E24"/>
    <mergeCell ref="D9:I9"/>
    <mergeCell ref="D11:I11"/>
    <mergeCell ref="B23:E23"/>
    <mergeCell ref="H21:I21"/>
    <mergeCell ref="D10:I10"/>
    <mergeCell ref="H135:I135"/>
    <mergeCell ref="B29:E29"/>
    <mergeCell ref="F29:H29"/>
    <mergeCell ref="E37:E38"/>
    <mergeCell ref="F37:I37"/>
    <mergeCell ref="G131:I131"/>
    <mergeCell ref="C37:C38"/>
    <mergeCell ref="C128:E128"/>
    <mergeCell ref="C132:E132"/>
    <mergeCell ref="G132:I132"/>
    <mergeCell ref="C127:E127"/>
    <mergeCell ref="G127:I127"/>
    <mergeCell ref="B32:G32"/>
    <mergeCell ref="G128:I128"/>
    <mergeCell ref="C131:E131"/>
    <mergeCell ref="D37:D38"/>
  </mergeCells>
  <phoneticPr fontId="7" type="noConversion"/>
  <pageMargins left="1.18" right="0.25" top="0.49" bottom="0.45" header="0.31496062992125984" footer="0.31496062992125984"/>
  <pageSetup paperSize="9" scale="31" fitToHeight="2" orientation="portrait" r:id="rId1"/>
  <rowBreaks count="1" manualBreakCount="1">
    <brk id="92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40" zoomScaleSheetLayoutView="50" workbookViewId="0">
      <selection activeCell="AE1" sqref="AE1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5.57031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1.28515625" style="47" bestFit="1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107</v>
      </c>
    </row>
    <row r="2" spans="1:13" x14ac:dyDescent="0.25">
      <c r="K2" s="47" t="s">
        <v>161</v>
      </c>
    </row>
    <row r="3" spans="1:13" x14ac:dyDescent="0.25">
      <c r="A3" s="197" t="s">
        <v>108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x14ac:dyDescent="0.25">
      <c r="A4" s="197" t="s">
        <v>207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51.75" customHeight="1" x14ac:dyDescent="0.25">
      <c r="A5" s="198" t="s">
        <v>191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</row>
    <row r="6" spans="1:13" ht="20.100000000000001" customHeight="1" x14ac:dyDescent="0.25">
      <c r="A6" s="200" t="s">
        <v>109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</row>
    <row r="7" spans="1:13" ht="20.25" customHeight="1" x14ac:dyDescent="0.25">
      <c r="A7" s="201" t="s">
        <v>157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170" t="s">
        <v>27</v>
      </c>
      <c r="B11" s="170"/>
      <c r="C11" s="170"/>
      <c r="D11" s="152" t="s">
        <v>29</v>
      </c>
      <c r="E11" s="152"/>
      <c r="F11" s="152" t="s">
        <v>110</v>
      </c>
      <c r="G11" s="152"/>
      <c r="H11" s="152" t="s">
        <v>111</v>
      </c>
      <c r="I11" s="152"/>
      <c r="J11" s="152" t="s">
        <v>112</v>
      </c>
      <c r="K11" s="152"/>
      <c r="L11" s="152" t="s">
        <v>113</v>
      </c>
      <c r="M11" s="152"/>
    </row>
    <row r="12" spans="1:13" s="51" customFormat="1" ht="24.95" customHeight="1" x14ac:dyDescent="0.25">
      <c r="A12" s="170">
        <v>1</v>
      </c>
      <c r="B12" s="170"/>
      <c r="C12" s="170"/>
      <c r="D12" s="152">
        <v>2</v>
      </c>
      <c r="E12" s="152"/>
      <c r="F12" s="152">
        <v>3</v>
      </c>
      <c r="G12" s="152"/>
      <c r="H12" s="152">
        <v>4</v>
      </c>
      <c r="I12" s="152"/>
      <c r="J12" s="152">
        <v>5</v>
      </c>
      <c r="K12" s="152"/>
      <c r="L12" s="152">
        <v>6</v>
      </c>
      <c r="M12" s="152"/>
    </row>
    <row r="13" spans="1:13" s="51" customFormat="1" ht="88.5" customHeight="1" x14ac:dyDescent="0.25">
      <c r="A13" s="144" t="s">
        <v>220</v>
      </c>
      <c r="B13" s="145"/>
      <c r="C13" s="146"/>
      <c r="D13" s="191"/>
      <c r="E13" s="192"/>
      <c r="F13" s="191"/>
      <c r="G13" s="192"/>
      <c r="H13" s="193"/>
      <c r="I13" s="194"/>
      <c r="J13" s="185"/>
      <c r="K13" s="186"/>
      <c r="L13" s="187"/>
      <c r="M13" s="188"/>
    </row>
    <row r="14" spans="1:13" s="51" customFormat="1" ht="33.75" customHeight="1" x14ac:dyDescent="0.25">
      <c r="A14" s="167" t="s">
        <v>114</v>
      </c>
      <c r="B14" s="168"/>
      <c r="C14" s="169"/>
      <c r="D14" s="189">
        <v>3</v>
      </c>
      <c r="E14" s="190"/>
      <c r="F14" s="183"/>
      <c r="G14" s="184"/>
      <c r="H14" s="189">
        <v>3</v>
      </c>
      <c r="I14" s="190"/>
      <c r="J14" s="174"/>
      <c r="K14" s="175"/>
      <c r="L14" s="174"/>
      <c r="M14" s="175"/>
    </row>
    <row r="15" spans="1:13" s="51" customFormat="1" ht="24.95" customHeight="1" x14ac:dyDescent="0.25">
      <c r="A15" s="167" t="s">
        <v>115</v>
      </c>
      <c r="B15" s="168"/>
      <c r="C15" s="169"/>
      <c r="D15" s="189">
        <v>48.75</v>
      </c>
      <c r="E15" s="190"/>
      <c r="F15" s="183"/>
      <c r="G15" s="184"/>
      <c r="H15" s="189">
        <v>72</v>
      </c>
      <c r="I15" s="190"/>
      <c r="J15" s="174"/>
      <c r="K15" s="175"/>
      <c r="L15" s="174"/>
      <c r="M15" s="175"/>
    </row>
    <row r="16" spans="1:13" s="51" customFormat="1" ht="24.95" customHeight="1" x14ac:dyDescent="0.25">
      <c r="A16" s="167" t="s">
        <v>116</v>
      </c>
      <c r="B16" s="168"/>
      <c r="C16" s="169"/>
      <c r="D16" s="189">
        <v>105.75</v>
      </c>
      <c r="E16" s="190"/>
      <c r="F16" s="183"/>
      <c r="G16" s="184"/>
      <c r="H16" s="189">
        <v>119</v>
      </c>
      <c r="I16" s="190"/>
      <c r="J16" s="174"/>
      <c r="K16" s="175"/>
      <c r="L16" s="174"/>
      <c r="M16" s="175"/>
    </row>
    <row r="17" spans="1:18" s="51" customFormat="1" ht="24.95" customHeight="1" x14ac:dyDescent="0.25">
      <c r="A17" s="167" t="s">
        <v>117</v>
      </c>
      <c r="B17" s="168"/>
      <c r="C17" s="169"/>
      <c r="D17" s="189">
        <v>41</v>
      </c>
      <c r="E17" s="190"/>
      <c r="F17" s="189"/>
      <c r="G17" s="190"/>
      <c r="H17" s="189">
        <v>44.5</v>
      </c>
      <c r="I17" s="190"/>
      <c r="J17" s="174"/>
      <c r="K17" s="175"/>
      <c r="L17" s="174"/>
      <c r="M17" s="175"/>
      <c r="R17" s="52"/>
    </row>
    <row r="18" spans="1:18" s="51" customFormat="1" ht="24.95" customHeight="1" x14ac:dyDescent="0.25">
      <c r="A18" s="167" t="s">
        <v>118</v>
      </c>
      <c r="B18" s="168"/>
      <c r="C18" s="169"/>
      <c r="D18" s="189">
        <v>41.75</v>
      </c>
      <c r="E18" s="190"/>
      <c r="F18" s="189"/>
      <c r="G18" s="190"/>
      <c r="H18" s="189">
        <v>46.5</v>
      </c>
      <c r="I18" s="190"/>
      <c r="J18" s="174"/>
      <c r="K18" s="175"/>
      <c r="L18" s="174"/>
      <c r="M18" s="175"/>
    </row>
    <row r="19" spans="1:18" s="51" customFormat="1" ht="24.95" customHeight="1" x14ac:dyDescent="0.25">
      <c r="A19" s="144" t="s">
        <v>119</v>
      </c>
      <c r="B19" s="145"/>
      <c r="C19" s="146"/>
      <c r="D19" s="195">
        <f>D20+D21+D22+D23+D24</f>
        <v>29735</v>
      </c>
      <c r="E19" s="196"/>
      <c r="F19" s="195"/>
      <c r="G19" s="196"/>
      <c r="H19" s="191">
        <f>H20+H21+H22+H23+H24</f>
        <v>50386</v>
      </c>
      <c r="I19" s="192"/>
      <c r="J19" s="185"/>
      <c r="K19" s="186"/>
      <c r="L19" s="187">
        <v>62.5</v>
      </c>
      <c r="M19" s="188"/>
    </row>
    <row r="20" spans="1:18" s="51" customFormat="1" ht="24.95" customHeight="1" x14ac:dyDescent="0.25">
      <c r="A20" s="167" t="s">
        <v>114</v>
      </c>
      <c r="B20" s="168"/>
      <c r="C20" s="169"/>
      <c r="D20" s="183">
        <v>1798</v>
      </c>
      <c r="E20" s="184"/>
      <c r="F20" s="183"/>
      <c r="G20" s="184"/>
      <c r="H20" s="189">
        <v>1306</v>
      </c>
      <c r="I20" s="190"/>
      <c r="J20" s="176"/>
      <c r="K20" s="177"/>
      <c r="L20" s="174"/>
      <c r="M20" s="175"/>
    </row>
    <row r="21" spans="1:18" s="51" customFormat="1" ht="24.95" customHeight="1" x14ac:dyDescent="0.25">
      <c r="A21" s="167" t="s">
        <v>115</v>
      </c>
      <c r="B21" s="168"/>
      <c r="C21" s="169"/>
      <c r="D21" s="183">
        <v>6845</v>
      </c>
      <c r="E21" s="184"/>
      <c r="F21" s="183"/>
      <c r="G21" s="184"/>
      <c r="H21" s="189">
        <v>18568</v>
      </c>
      <c r="I21" s="190"/>
      <c r="J21" s="176"/>
      <c r="K21" s="177"/>
      <c r="L21" s="174"/>
      <c r="M21" s="175"/>
    </row>
    <row r="22" spans="1:18" s="51" customFormat="1" ht="24.95" customHeight="1" x14ac:dyDescent="0.25">
      <c r="A22" s="167" t="s">
        <v>116</v>
      </c>
      <c r="B22" s="168"/>
      <c r="C22" s="169"/>
      <c r="D22" s="183">
        <v>12793</v>
      </c>
      <c r="E22" s="184"/>
      <c r="F22" s="183"/>
      <c r="G22" s="184"/>
      <c r="H22" s="189">
        <v>19919.7</v>
      </c>
      <c r="I22" s="190"/>
      <c r="J22" s="176"/>
      <c r="K22" s="177"/>
      <c r="L22" s="174"/>
      <c r="M22" s="175"/>
    </row>
    <row r="23" spans="1:18" s="51" customFormat="1" ht="24.95" customHeight="1" x14ac:dyDescent="0.25">
      <c r="A23" s="167" t="s">
        <v>117</v>
      </c>
      <c r="B23" s="168"/>
      <c r="C23" s="169"/>
      <c r="D23" s="183">
        <v>4340</v>
      </c>
      <c r="E23" s="184"/>
      <c r="F23" s="183"/>
      <c r="G23" s="184"/>
      <c r="H23" s="189">
        <v>4550</v>
      </c>
      <c r="I23" s="190"/>
      <c r="J23" s="176"/>
      <c r="K23" s="177"/>
      <c r="L23" s="174"/>
      <c r="M23" s="175"/>
      <c r="R23" s="52"/>
    </row>
    <row r="24" spans="1:18" s="51" customFormat="1" ht="24.95" customHeight="1" x14ac:dyDescent="0.25">
      <c r="A24" s="167" t="s">
        <v>118</v>
      </c>
      <c r="B24" s="168"/>
      <c r="C24" s="169"/>
      <c r="D24" s="183">
        <v>3959</v>
      </c>
      <c r="E24" s="184"/>
      <c r="F24" s="183"/>
      <c r="G24" s="184"/>
      <c r="H24" s="189">
        <v>6042.3</v>
      </c>
      <c r="I24" s="190"/>
      <c r="J24" s="176"/>
      <c r="K24" s="177"/>
      <c r="L24" s="174"/>
      <c r="M24" s="175"/>
    </row>
    <row r="25" spans="1:18" s="51" customFormat="1" ht="24.95" customHeight="1" x14ac:dyDescent="0.25">
      <c r="A25" s="144" t="s">
        <v>120</v>
      </c>
      <c r="B25" s="145"/>
      <c r="C25" s="146"/>
      <c r="D25" s="195">
        <f>D26+D27+D28+D29+D30</f>
        <v>29735</v>
      </c>
      <c r="E25" s="196"/>
      <c r="F25" s="195"/>
      <c r="G25" s="196"/>
      <c r="H25" s="191">
        <f>H26+H27+H28+H29+H30</f>
        <v>50386</v>
      </c>
      <c r="I25" s="192"/>
      <c r="J25" s="185"/>
      <c r="K25" s="186"/>
      <c r="L25" s="187">
        <v>62.5</v>
      </c>
      <c r="M25" s="188"/>
    </row>
    <row r="26" spans="1:18" s="51" customFormat="1" ht="24.95" customHeight="1" x14ac:dyDescent="0.25">
      <c r="A26" s="167" t="s">
        <v>114</v>
      </c>
      <c r="B26" s="168"/>
      <c r="C26" s="169"/>
      <c r="D26" s="183">
        <v>1798</v>
      </c>
      <c r="E26" s="184"/>
      <c r="F26" s="183"/>
      <c r="G26" s="184"/>
      <c r="H26" s="189">
        <v>1306</v>
      </c>
      <c r="I26" s="190"/>
      <c r="J26" s="176"/>
      <c r="K26" s="177"/>
      <c r="L26" s="174"/>
      <c r="M26" s="175"/>
    </row>
    <row r="27" spans="1:18" s="51" customFormat="1" ht="24.95" customHeight="1" x14ac:dyDescent="0.25">
      <c r="A27" s="167" t="s">
        <v>115</v>
      </c>
      <c r="B27" s="168"/>
      <c r="C27" s="169"/>
      <c r="D27" s="183">
        <v>6845</v>
      </c>
      <c r="E27" s="184"/>
      <c r="F27" s="183"/>
      <c r="G27" s="184"/>
      <c r="H27" s="189">
        <v>18568</v>
      </c>
      <c r="I27" s="190"/>
      <c r="J27" s="176"/>
      <c r="K27" s="177"/>
      <c r="L27" s="174"/>
      <c r="M27" s="175"/>
    </row>
    <row r="28" spans="1:18" s="51" customFormat="1" ht="24.95" customHeight="1" x14ac:dyDescent="0.25">
      <c r="A28" s="167" t="s">
        <v>116</v>
      </c>
      <c r="B28" s="168"/>
      <c r="C28" s="169"/>
      <c r="D28" s="183">
        <v>12793</v>
      </c>
      <c r="E28" s="184"/>
      <c r="F28" s="183"/>
      <c r="G28" s="184"/>
      <c r="H28" s="189">
        <v>19919.7</v>
      </c>
      <c r="I28" s="190"/>
      <c r="J28" s="176"/>
      <c r="K28" s="177"/>
      <c r="L28" s="174"/>
      <c r="M28" s="175"/>
    </row>
    <row r="29" spans="1:18" s="51" customFormat="1" ht="24.95" customHeight="1" x14ac:dyDescent="0.25">
      <c r="A29" s="167" t="s">
        <v>117</v>
      </c>
      <c r="B29" s="168"/>
      <c r="C29" s="169"/>
      <c r="D29" s="183">
        <v>4340</v>
      </c>
      <c r="E29" s="184"/>
      <c r="F29" s="183"/>
      <c r="G29" s="184"/>
      <c r="H29" s="189">
        <v>4550</v>
      </c>
      <c r="I29" s="190"/>
      <c r="J29" s="176"/>
      <c r="K29" s="177"/>
      <c r="L29" s="174"/>
      <c r="M29" s="175"/>
      <c r="R29" s="52"/>
    </row>
    <row r="30" spans="1:18" s="51" customFormat="1" ht="24.95" customHeight="1" x14ac:dyDescent="0.25">
      <c r="A30" s="167" t="s">
        <v>118</v>
      </c>
      <c r="B30" s="168"/>
      <c r="C30" s="169"/>
      <c r="D30" s="183">
        <v>3959</v>
      </c>
      <c r="E30" s="184"/>
      <c r="F30" s="183"/>
      <c r="G30" s="184"/>
      <c r="H30" s="189">
        <v>6042.3</v>
      </c>
      <c r="I30" s="190"/>
      <c r="J30" s="176"/>
      <c r="K30" s="177"/>
      <c r="L30" s="174"/>
      <c r="M30" s="175"/>
    </row>
    <row r="31" spans="1:18" s="51" customFormat="1" ht="46.5" customHeight="1" x14ac:dyDescent="0.25">
      <c r="A31" s="144" t="s">
        <v>121</v>
      </c>
      <c r="B31" s="145"/>
      <c r="C31" s="146"/>
      <c r="D31" s="195"/>
      <c r="E31" s="196"/>
      <c r="F31" s="191"/>
      <c r="G31" s="192"/>
      <c r="H31" s="193"/>
      <c r="I31" s="194"/>
      <c r="J31" s="185"/>
      <c r="K31" s="186"/>
      <c r="L31" s="187"/>
      <c r="M31" s="188"/>
    </row>
    <row r="32" spans="1:18" s="51" customFormat="1" ht="24.95" customHeight="1" x14ac:dyDescent="0.25">
      <c r="A32" s="167" t="s">
        <v>114</v>
      </c>
      <c r="B32" s="168"/>
      <c r="C32" s="169"/>
      <c r="D32" s="183">
        <f>D20*1000/D14/12</f>
        <v>49944.444444444445</v>
      </c>
      <c r="E32" s="184"/>
      <c r="F32" s="183"/>
      <c r="G32" s="184"/>
      <c r="H32" s="183">
        <f>H20*1000/H14/12</f>
        <v>36277.777777777774</v>
      </c>
      <c r="I32" s="184"/>
      <c r="J32" s="174"/>
      <c r="K32" s="175"/>
      <c r="L32" s="174"/>
      <c r="M32" s="175"/>
    </row>
    <row r="33" spans="1:31" s="51" customFormat="1" ht="24.95" customHeight="1" x14ac:dyDescent="0.25">
      <c r="A33" s="167" t="s">
        <v>115</v>
      </c>
      <c r="B33" s="168"/>
      <c r="C33" s="169"/>
      <c r="D33" s="183">
        <f>D21*1000/D15/12</f>
        <v>11700.854700854701</v>
      </c>
      <c r="E33" s="184"/>
      <c r="F33" s="183"/>
      <c r="G33" s="184"/>
      <c r="H33" s="183">
        <f>H21*1000/H15/12</f>
        <v>21490.740740740741</v>
      </c>
      <c r="I33" s="184"/>
      <c r="J33" s="174"/>
      <c r="K33" s="175"/>
      <c r="L33" s="174"/>
      <c r="M33" s="175"/>
    </row>
    <row r="34" spans="1:31" s="51" customFormat="1" ht="24.95" customHeight="1" x14ac:dyDescent="0.25">
      <c r="A34" s="167" t="s">
        <v>116</v>
      </c>
      <c r="B34" s="168"/>
      <c r="C34" s="169"/>
      <c r="D34" s="183">
        <f>D22*1000/D16/12</f>
        <v>10081.166272655633</v>
      </c>
      <c r="E34" s="184"/>
      <c r="F34" s="183"/>
      <c r="G34" s="184"/>
      <c r="H34" s="183">
        <f>H22*1000/H16/12</f>
        <v>13949.36974789916</v>
      </c>
      <c r="I34" s="184"/>
      <c r="J34" s="174"/>
      <c r="K34" s="175"/>
      <c r="L34" s="174"/>
      <c r="M34" s="175"/>
    </row>
    <row r="35" spans="1:31" s="51" customFormat="1" ht="24.95" customHeight="1" x14ac:dyDescent="0.25">
      <c r="A35" s="167" t="s">
        <v>117</v>
      </c>
      <c r="B35" s="168"/>
      <c r="C35" s="169"/>
      <c r="D35" s="183">
        <f>D23*1000/D17/12</f>
        <v>8821.1382113821146</v>
      </c>
      <c r="E35" s="184"/>
      <c r="F35" s="183"/>
      <c r="G35" s="184"/>
      <c r="H35" s="183">
        <f>H23*1000/H17/12</f>
        <v>8520.5992509363296</v>
      </c>
      <c r="I35" s="184"/>
      <c r="J35" s="174"/>
      <c r="K35" s="175"/>
      <c r="L35" s="174"/>
      <c r="M35" s="175"/>
      <c r="R35" s="52"/>
    </row>
    <row r="36" spans="1:31" s="51" customFormat="1" ht="24.95" customHeight="1" x14ac:dyDescent="0.25">
      <c r="A36" s="211" t="s">
        <v>118</v>
      </c>
      <c r="B36" s="211"/>
      <c r="C36" s="211"/>
      <c r="D36" s="183">
        <f>D24*1000/D18/12</f>
        <v>7902.1956087824356</v>
      </c>
      <c r="E36" s="184"/>
      <c r="F36" s="210"/>
      <c r="G36" s="210"/>
      <c r="H36" s="183">
        <f>H24*1000/H18/12</f>
        <v>10828.494623655914</v>
      </c>
      <c r="I36" s="184"/>
      <c r="J36" s="205"/>
      <c r="K36" s="205"/>
      <c r="L36" s="205"/>
      <c r="M36" s="205"/>
    </row>
    <row r="38" spans="1:31" x14ac:dyDescent="0.25">
      <c r="A38" s="16" t="s">
        <v>122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208" t="s">
        <v>123</v>
      </c>
      <c r="B40" s="208" t="s">
        <v>124</v>
      </c>
      <c r="C40" s="158" t="s">
        <v>125</v>
      </c>
      <c r="D40" s="178"/>
      <c r="E40" s="178"/>
      <c r="F40" s="159"/>
      <c r="G40" s="152" t="s">
        <v>126</v>
      </c>
      <c r="H40" s="152"/>
      <c r="I40" s="152" t="s">
        <v>127</v>
      </c>
      <c r="J40" s="152"/>
      <c r="K40" s="152"/>
      <c r="L40" s="152" t="s">
        <v>128</v>
      </c>
      <c r="M40" s="203" t="s">
        <v>129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209"/>
      <c r="B41" s="209"/>
      <c r="C41" s="160"/>
      <c r="D41" s="182"/>
      <c r="E41" s="182"/>
      <c r="F41" s="161"/>
      <c r="G41" s="152"/>
      <c r="H41" s="152"/>
      <c r="I41" s="55" t="s">
        <v>130</v>
      </c>
      <c r="J41" s="55" t="s">
        <v>131</v>
      </c>
      <c r="K41" s="55" t="s">
        <v>111</v>
      </c>
      <c r="L41" s="152"/>
      <c r="M41" s="204"/>
    </row>
    <row r="42" spans="1:31" x14ac:dyDescent="0.25">
      <c r="A42" s="56">
        <v>1</v>
      </c>
      <c r="B42" s="57">
        <v>2</v>
      </c>
      <c r="C42" s="155">
        <v>3</v>
      </c>
      <c r="D42" s="156"/>
      <c r="E42" s="156"/>
      <c r="F42" s="157"/>
      <c r="G42" s="152">
        <v>4</v>
      </c>
      <c r="H42" s="152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180</v>
      </c>
      <c r="C43" s="155">
        <v>1999</v>
      </c>
      <c r="D43" s="156"/>
      <c r="E43" s="156"/>
      <c r="F43" s="157"/>
      <c r="G43" s="151" t="s">
        <v>186</v>
      </c>
      <c r="H43" s="151"/>
      <c r="I43" s="59">
        <v>22000</v>
      </c>
      <c r="J43" s="59"/>
      <c r="K43" s="60">
        <v>30000</v>
      </c>
      <c r="L43" s="60"/>
      <c r="M43" s="60"/>
    </row>
    <row r="44" spans="1:31" ht="60.75" x14ac:dyDescent="0.25">
      <c r="A44" s="56">
        <v>2</v>
      </c>
      <c r="B44" s="57" t="s">
        <v>181</v>
      </c>
      <c r="C44" s="155">
        <v>2007</v>
      </c>
      <c r="D44" s="156"/>
      <c r="E44" s="156"/>
      <c r="F44" s="157"/>
      <c r="G44" s="151" t="s">
        <v>186</v>
      </c>
      <c r="H44" s="151"/>
      <c r="I44" s="59">
        <v>19200</v>
      </c>
      <c r="J44" s="59"/>
      <c r="K44" s="60">
        <v>26000</v>
      </c>
      <c r="L44" s="60"/>
      <c r="M44" s="60"/>
    </row>
    <row r="45" spans="1:31" ht="40.5" x14ac:dyDescent="0.25">
      <c r="A45" s="56">
        <v>3</v>
      </c>
      <c r="B45" s="56" t="s">
        <v>182</v>
      </c>
      <c r="C45" s="155">
        <v>1997</v>
      </c>
      <c r="D45" s="156"/>
      <c r="E45" s="156"/>
      <c r="F45" s="157"/>
      <c r="G45" s="151" t="s">
        <v>186</v>
      </c>
      <c r="H45" s="151"/>
      <c r="I45" s="59">
        <v>44215</v>
      </c>
      <c r="J45" s="61"/>
      <c r="K45" s="60">
        <v>15000</v>
      </c>
      <c r="L45" s="60"/>
      <c r="M45" s="60"/>
    </row>
    <row r="46" spans="1:31" x14ac:dyDescent="0.25">
      <c r="A46" s="56">
        <v>4</v>
      </c>
      <c r="B46" s="56" t="s">
        <v>183</v>
      </c>
      <c r="C46" s="155">
        <v>1959</v>
      </c>
      <c r="D46" s="156"/>
      <c r="E46" s="156"/>
      <c r="F46" s="157"/>
      <c r="G46" s="153" t="s">
        <v>187</v>
      </c>
      <c r="H46" s="154"/>
      <c r="I46" s="59">
        <v>13618</v>
      </c>
      <c r="J46" s="61"/>
      <c r="K46" s="60">
        <v>16000</v>
      </c>
      <c r="L46" s="60"/>
      <c r="M46" s="60"/>
    </row>
    <row r="47" spans="1:31" ht="58.5" customHeight="1" x14ac:dyDescent="0.25">
      <c r="A47" s="56">
        <v>5</v>
      </c>
      <c r="B47" s="56" t="s">
        <v>185</v>
      </c>
      <c r="C47" s="155">
        <v>2018</v>
      </c>
      <c r="D47" s="156"/>
      <c r="E47" s="156"/>
      <c r="F47" s="157"/>
      <c r="G47" s="153" t="s">
        <v>187</v>
      </c>
      <c r="H47" s="154"/>
      <c r="I47" s="59">
        <v>53267</v>
      </c>
      <c r="J47" s="61"/>
      <c r="K47" s="60">
        <v>70000</v>
      </c>
      <c r="L47" s="60"/>
      <c r="M47" s="60"/>
    </row>
    <row r="48" spans="1:31" ht="18.75" customHeight="1" x14ac:dyDescent="0.25">
      <c r="A48" s="56">
        <v>6</v>
      </c>
      <c r="B48" s="56" t="s">
        <v>184</v>
      </c>
      <c r="C48" s="155">
        <v>2003</v>
      </c>
      <c r="D48" s="215"/>
      <c r="E48" s="215"/>
      <c r="F48" s="216"/>
      <c r="G48" s="151" t="s">
        <v>186</v>
      </c>
      <c r="H48" s="151"/>
      <c r="I48" s="59">
        <v>8114</v>
      </c>
      <c r="J48" s="61"/>
      <c r="K48" s="60">
        <v>30000</v>
      </c>
      <c r="L48" s="60"/>
      <c r="M48" s="60"/>
    </row>
    <row r="49" spans="1:31" x14ac:dyDescent="0.25">
      <c r="A49" s="62" t="s">
        <v>132</v>
      </c>
      <c r="B49" s="62"/>
      <c r="C49" s="212"/>
      <c r="D49" s="213"/>
      <c r="E49" s="213"/>
      <c r="F49" s="214"/>
      <c r="G49" s="212"/>
      <c r="H49" s="214"/>
      <c r="I49" s="63">
        <f>SUM(I43:I48)</f>
        <v>160414</v>
      </c>
      <c r="J49" s="63"/>
      <c r="K49" s="63">
        <f>SUM(K43:K48)</f>
        <v>187000</v>
      </c>
      <c r="L49" s="63"/>
      <c r="M49" s="63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16" t="s">
        <v>133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 x14ac:dyDescent="0.25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134</v>
      </c>
    </row>
    <row r="53" spans="1:31" ht="18.75" customHeight="1" x14ac:dyDescent="0.25">
      <c r="A53" s="152" t="s">
        <v>123</v>
      </c>
      <c r="B53" s="152" t="s">
        <v>135</v>
      </c>
      <c r="C53" s="152"/>
      <c r="D53" s="152"/>
      <c r="E53" s="152"/>
      <c r="F53" s="152"/>
      <c r="G53" s="152" t="s">
        <v>136</v>
      </c>
      <c r="H53" s="152"/>
      <c r="I53" s="152"/>
      <c r="J53" s="152"/>
      <c r="K53" s="152"/>
      <c r="L53" s="155" t="s">
        <v>137</v>
      </c>
      <c r="M53" s="156"/>
      <c r="N53" s="156"/>
      <c r="O53" s="156"/>
      <c r="P53" s="157"/>
      <c r="Q53" s="152" t="s">
        <v>138</v>
      </c>
      <c r="R53" s="152"/>
      <c r="S53" s="152"/>
      <c r="T53" s="152"/>
      <c r="U53" s="152"/>
      <c r="V53" s="152" t="s">
        <v>139</v>
      </c>
      <c r="W53" s="152"/>
      <c r="X53" s="152"/>
      <c r="Y53" s="152"/>
      <c r="Z53" s="152"/>
      <c r="AA53" s="155" t="s">
        <v>132</v>
      </c>
      <c r="AB53" s="156"/>
      <c r="AC53" s="156"/>
      <c r="AD53" s="156"/>
      <c r="AE53" s="157"/>
    </row>
    <row r="54" spans="1:31" ht="18.75" customHeight="1" x14ac:dyDescent="0.25">
      <c r="A54" s="152"/>
      <c r="B54" s="152"/>
      <c r="C54" s="152"/>
      <c r="D54" s="152"/>
      <c r="E54" s="152"/>
      <c r="F54" s="152"/>
      <c r="G54" s="152" t="s">
        <v>140</v>
      </c>
      <c r="H54" s="152" t="s">
        <v>141</v>
      </c>
      <c r="I54" s="152"/>
      <c r="J54" s="152"/>
      <c r="K54" s="152"/>
      <c r="L54" s="152" t="s">
        <v>140</v>
      </c>
      <c r="M54" s="155" t="s">
        <v>141</v>
      </c>
      <c r="N54" s="156"/>
      <c r="O54" s="156"/>
      <c r="P54" s="157"/>
      <c r="Q54" s="152" t="s">
        <v>140</v>
      </c>
      <c r="R54" s="152" t="s">
        <v>141</v>
      </c>
      <c r="S54" s="152"/>
      <c r="T54" s="152"/>
      <c r="U54" s="152"/>
      <c r="V54" s="152" t="s">
        <v>140</v>
      </c>
      <c r="W54" s="152" t="s">
        <v>141</v>
      </c>
      <c r="X54" s="152"/>
      <c r="Y54" s="152"/>
      <c r="Z54" s="152"/>
      <c r="AA54" s="206" t="s">
        <v>140</v>
      </c>
      <c r="AB54" s="155" t="s">
        <v>141</v>
      </c>
      <c r="AC54" s="156"/>
      <c r="AD54" s="156"/>
      <c r="AE54" s="157"/>
    </row>
    <row r="55" spans="1:31" x14ac:dyDescent="0.25">
      <c r="A55" s="152"/>
      <c r="B55" s="152"/>
      <c r="C55" s="152"/>
      <c r="D55" s="152"/>
      <c r="E55" s="152"/>
      <c r="F55" s="152"/>
      <c r="G55" s="152"/>
      <c r="H55" s="55" t="s">
        <v>142</v>
      </c>
      <c r="I55" s="55" t="s">
        <v>143</v>
      </c>
      <c r="J55" s="55" t="s">
        <v>144</v>
      </c>
      <c r="K55" s="55" t="s">
        <v>36</v>
      </c>
      <c r="L55" s="152"/>
      <c r="M55" s="55" t="s">
        <v>142</v>
      </c>
      <c r="N55" s="55" t="s">
        <v>143</v>
      </c>
      <c r="O55" s="55" t="s">
        <v>144</v>
      </c>
      <c r="P55" s="55" t="s">
        <v>36</v>
      </c>
      <c r="Q55" s="152"/>
      <c r="R55" s="55" t="s">
        <v>142</v>
      </c>
      <c r="S55" s="55" t="s">
        <v>143</v>
      </c>
      <c r="T55" s="55" t="s">
        <v>144</v>
      </c>
      <c r="U55" s="55" t="s">
        <v>36</v>
      </c>
      <c r="V55" s="152"/>
      <c r="W55" s="55" t="s">
        <v>142</v>
      </c>
      <c r="X55" s="55" t="s">
        <v>143</v>
      </c>
      <c r="Y55" s="55" t="s">
        <v>144</v>
      </c>
      <c r="Z55" s="55" t="s">
        <v>36</v>
      </c>
      <c r="AA55" s="207"/>
      <c r="AB55" s="55" t="s">
        <v>142</v>
      </c>
      <c r="AC55" s="55" t="s">
        <v>143</v>
      </c>
      <c r="AD55" s="55" t="s">
        <v>144</v>
      </c>
      <c r="AE55" s="55" t="s">
        <v>36</v>
      </c>
    </row>
    <row r="56" spans="1:31" x14ac:dyDescent="0.25">
      <c r="A56" s="55">
        <v>1</v>
      </c>
      <c r="B56" s="152">
        <v>2</v>
      </c>
      <c r="C56" s="152"/>
      <c r="D56" s="152"/>
      <c r="E56" s="152"/>
      <c r="F56" s="152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 x14ac:dyDescent="0.25">
      <c r="A57" s="69">
        <v>1</v>
      </c>
      <c r="B57" s="162" t="s">
        <v>206</v>
      </c>
      <c r="C57" s="162"/>
      <c r="D57" s="162"/>
      <c r="E57" s="162"/>
      <c r="F57" s="162"/>
      <c r="G57" s="70"/>
      <c r="H57" s="70"/>
      <c r="I57" s="70"/>
      <c r="J57" s="70"/>
      <c r="K57" s="70"/>
      <c r="L57" s="24">
        <f>M57+N57+O57+P57</f>
        <v>10500</v>
      </c>
      <c r="M57" s="24">
        <v>0</v>
      </c>
      <c r="N57" s="24">
        <v>2000</v>
      </c>
      <c r="O57" s="24">
        <v>6500</v>
      </c>
      <c r="P57" s="24">
        <v>2000</v>
      </c>
      <c r="Q57" s="71">
        <f>R57+S57</f>
        <v>2800</v>
      </c>
      <c r="R57" s="71">
        <v>2500</v>
      </c>
      <c r="S57" s="71">
        <v>300</v>
      </c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 x14ac:dyDescent="0.3">
      <c r="A58" s="69">
        <v>2</v>
      </c>
      <c r="B58" s="162" t="s">
        <v>63</v>
      </c>
      <c r="C58" s="162"/>
      <c r="D58" s="162"/>
      <c r="E58" s="162"/>
      <c r="F58" s="162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36" customHeight="1" x14ac:dyDescent="0.25">
      <c r="A59" s="69">
        <v>3</v>
      </c>
      <c r="B59" s="162" t="s">
        <v>67</v>
      </c>
      <c r="C59" s="162"/>
      <c r="D59" s="162"/>
      <c r="E59" s="162"/>
      <c r="F59" s="162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69"/>
      <c r="B60" s="163"/>
      <c r="C60" s="163"/>
      <c r="D60" s="163"/>
      <c r="E60" s="163"/>
      <c r="F60" s="163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 x14ac:dyDescent="0.25">
      <c r="A61" s="164" t="s">
        <v>132</v>
      </c>
      <c r="B61" s="165"/>
      <c r="C61" s="165"/>
      <c r="D61" s="165"/>
      <c r="E61" s="165"/>
      <c r="F61" s="166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10500</v>
      </c>
      <c r="M61" s="73">
        <f t="shared" si="0"/>
        <v>0</v>
      </c>
      <c r="N61" s="73">
        <f t="shared" si="0"/>
        <v>2000</v>
      </c>
      <c r="O61" s="73">
        <f t="shared" si="0"/>
        <v>6500</v>
      </c>
      <c r="P61" s="73">
        <f t="shared" si="0"/>
        <v>2000</v>
      </c>
      <c r="Q61" s="73">
        <f t="shared" si="0"/>
        <v>2800</v>
      </c>
      <c r="R61" s="73">
        <f t="shared" si="0"/>
        <v>2500</v>
      </c>
      <c r="S61" s="73">
        <f t="shared" si="0"/>
        <v>300</v>
      </c>
      <c r="T61" s="73">
        <f t="shared" si="0"/>
        <v>0</v>
      </c>
      <c r="U61" s="73">
        <f t="shared" si="0"/>
        <v>0</v>
      </c>
      <c r="V61" s="73">
        <f t="shared" si="0"/>
        <v>0</v>
      </c>
      <c r="W61" s="73">
        <f t="shared" si="0"/>
        <v>0</v>
      </c>
      <c r="X61" s="73">
        <f t="shared" si="0"/>
        <v>0</v>
      </c>
      <c r="Y61" s="73">
        <f t="shared" si="0"/>
        <v>0</v>
      </c>
      <c r="Z61" s="73">
        <f t="shared" si="0"/>
        <v>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 x14ac:dyDescent="0.25">
      <c r="A62" s="167" t="s">
        <v>145</v>
      </c>
      <c r="B62" s="168"/>
      <c r="C62" s="168"/>
      <c r="D62" s="168"/>
      <c r="E62" s="168"/>
      <c r="F62" s="169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 x14ac:dyDescent="0.25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 x14ac:dyDescent="0.25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 x14ac:dyDescent="0.25">
      <c r="A65" s="16" t="s">
        <v>159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x14ac:dyDescent="0.25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134</v>
      </c>
      <c r="Y66" s="79"/>
      <c r="Z66" s="79"/>
      <c r="AA66" s="79"/>
      <c r="AB66" s="79"/>
      <c r="AC66" s="79"/>
      <c r="AD66" s="79"/>
      <c r="AE66" s="79"/>
    </row>
    <row r="67" spans="1:31" ht="18.75" customHeight="1" x14ac:dyDescent="0.3">
      <c r="A67" s="170" t="s">
        <v>123</v>
      </c>
      <c r="B67" s="152" t="s">
        <v>146</v>
      </c>
      <c r="C67" s="152" t="s">
        <v>160</v>
      </c>
      <c r="D67" s="152"/>
      <c r="E67" s="152" t="s">
        <v>147</v>
      </c>
      <c r="F67" s="152"/>
      <c r="G67" s="152" t="s">
        <v>148</v>
      </c>
      <c r="H67" s="152"/>
      <c r="I67" s="152" t="s">
        <v>158</v>
      </c>
      <c r="J67" s="152"/>
      <c r="K67" s="155" t="s">
        <v>149</v>
      </c>
      <c r="L67" s="156"/>
      <c r="M67" s="156"/>
      <c r="N67" s="156"/>
      <c r="O67" s="156"/>
      <c r="P67" s="156"/>
      <c r="Q67" s="156"/>
      <c r="R67" s="156"/>
      <c r="S67" s="156"/>
      <c r="T67" s="157"/>
      <c r="U67" s="158" t="s">
        <v>150</v>
      </c>
      <c r="V67" s="178"/>
      <c r="W67" s="178"/>
      <c r="X67" s="178"/>
      <c r="Y67" s="159"/>
      <c r="Z67" s="80"/>
      <c r="AA67" s="80"/>
      <c r="AB67" s="80"/>
      <c r="AC67" s="80"/>
      <c r="AD67" s="80"/>
      <c r="AE67" s="80"/>
    </row>
    <row r="68" spans="1:31" ht="18.75" customHeight="1" x14ac:dyDescent="0.3">
      <c r="A68" s="170"/>
      <c r="B68" s="152"/>
      <c r="C68" s="152"/>
      <c r="D68" s="152"/>
      <c r="E68" s="152"/>
      <c r="F68" s="152"/>
      <c r="G68" s="152"/>
      <c r="H68" s="152"/>
      <c r="I68" s="152"/>
      <c r="J68" s="152"/>
      <c r="K68" s="152" t="s">
        <v>151</v>
      </c>
      <c r="L68" s="152"/>
      <c r="M68" s="158" t="s">
        <v>152</v>
      </c>
      <c r="N68" s="159"/>
      <c r="O68" s="152" t="s">
        <v>153</v>
      </c>
      <c r="P68" s="152"/>
      <c r="Q68" s="152"/>
      <c r="R68" s="152"/>
      <c r="S68" s="152"/>
      <c r="T68" s="152"/>
      <c r="U68" s="179"/>
      <c r="V68" s="180"/>
      <c r="W68" s="180"/>
      <c r="X68" s="180"/>
      <c r="Y68" s="181"/>
      <c r="Z68" s="80"/>
      <c r="AA68" s="80"/>
      <c r="AB68" s="80"/>
      <c r="AC68" s="80"/>
      <c r="AD68" s="80"/>
      <c r="AE68" s="80"/>
    </row>
    <row r="69" spans="1:31" x14ac:dyDescent="0.25">
      <c r="A69" s="170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60"/>
      <c r="N69" s="161"/>
      <c r="O69" s="152" t="s">
        <v>154</v>
      </c>
      <c r="P69" s="152"/>
      <c r="Q69" s="152" t="s">
        <v>155</v>
      </c>
      <c r="R69" s="152"/>
      <c r="S69" s="152" t="s">
        <v>156</v>
      </c>
      <c r="T69" s="152"/>
      <c r="U69" s="160"/>
      <c r="V69" s="182"/>
      <c r="W69" s="182"/>
      <c r="X69" s="182"/>
      <c r="Y69" s="161"/>
      <c r="Z69" s="81"/>
      <c r="AA69" s="81"/>
      <c r="AB69" s="81"/>
      <c r="AC69" s="81"/>
      <c r="AD69" s="81"/>
      <c r="AE69" s="81"/>
    </row>
    <row r="70" spans="1:31" x14ac:dyDescent="0.3">
      <c r="A70" s="58">
        <v>1</v>
      </c>
      <c r="B70" s="55">
        <v>2</v>
      </c>
      <c r="C70" s="152">
        <v>3</v>
      </c>
      <c r="D70" s="152"/>
      <c r="E70" s="152">
        <v>4</v>
      </c>
      <c r="F70" s="152"/>
      <c r="G70" s="152">
        <v>5</v>
      </c>
      <c r="H70" s="152"/>
      <c r="I70" s="152">
        <v>6</v>
      </c>
      <c r="J70" s="152"/>
      <c r="K70" s="155">
        <v>7</v>
      </c>
      <c r="L70" s="157"/>
      <c r="M70" s="155">
        <v>8</v>
      </c>
      <c r="N70" s="157"/>
      <c r="O70" s="152">
        <v>9</v>
      </c>
      <c r="P70" s="152"/>
      <c r="Q70" s="170">
        <v>10</v>
      </c>
      <c r="R70" s="170"/>
      <c r="S70" s="152">
        <v>11</v>
      </c>
      <c r="T70" s="152"/>
      <c r="U70" s="155">
        <v>12</v>
      </c>
      <c r="V70" s="156"/>
      <c r="W70" s="156"/>
      <c r="X70" s="156"/>
      <c r="Y70" s="157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150"/>
      <c r="D71" s="150"/>
      <c r="E71" s="151"/>
      <c r="F71" s="151"/>
      <c r="G71" s="151"/>
      <c r="H71" s="151"/>
      <c r="I71" s="151"/>
      <c r="J71" s="151"/>
      <c r="K71" s="153"/>
      <c r="L71" s="154"/>
      <c r="M71" s="153"/>
      <c r="N71" s="154"/>
      <c r="O71" s="151"/>
      <c r="P71" s="151"/>
      <c r="Q71" s="151"/>
      <c r="R71" s="151"/>
      <c r="S71" s="151"/>
      <c r="T71" s="151"/>
      <c r="U71" s="171"/>
      <c r="V71" s="172"/>
      <c r="W71" s="172"/>
      <c r="X71" s="172"/>
      <c r="Y71" s="173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150"/>
      <c r="D72" s="150"/>
      <c r="E72" s="151"/>
      <c r="F72" s="151"/>
      <c r="G72" s="151"/>
      <c r="H72" s="151"/>
      <c r="I72" s="151"/>
      <c r="J72" s="151"/>
      <c r="K72" s="153"/>
      <c r="L72" s="154"/>
      <c r="M72" s="153"/>
      <c r="N72" s="154"/>
      <c r="O72" s="151"/>
      <c r="P72" s="151"/>
      <c r="Q72" s="151"/>
      <c r="R72" s="151"/>
      <c r="S72" s="151"/>
      <c r="T72" s="151"/>
      <c r="U72" s="171"/>
      <c r="V72" s="172"/>
      <c r="W72" s="172"/>
      <c r="X72" s="172"/>
      <c r="Y72" s="173"/>
      <c r="Z72" s="80"/>
      <c r="AA72" s="80"/>
      <c r="AB72" s="80"/>
      <c r="AC72" s="80"/>
      <c r="AD72" s="80"/>
      <c r="AE72" s="80"/>
    </row>
    <row r="73" spans="1:31" x14ac:dyDescent="0.3">
      <c r="A73" s="69"/>
      <c r="B73" s="82"/>
      <c r="C73" s="150"/>
      <c r="D73" s="150"/>
      <c r="E73" s="151"/>
      <c r="F73" s="151"/>
      <c r="G73" s="151"/>
      <c r="H73" s="151"/>
      <c r="I73" s="151"/>
      <c r="J73" s="151"/>
      <c r="K73" s="153"/>
      <c r="L73" s="154"/>
      <c r="M73" s="153"/>
      <c r="N73" s="154"/>
      <c r="O73" s="151"/>
      <c r="P73" s="151"/>
      <c r="Q73" s="151"/>
      <c r="R73" s="151"/>
      <c r="S73" s="151"/>
      <c r="T73" s="151"/>
      <c r="U73" s="171"/>
      <c r="V73" s="172"/>
      <c r="W73" s="172"/>
      <c r="X73" s="172"/>
      <c r="Y73" s="173"/>
      <c r="Z73" s="80"/>
      <c r="AA73" s="80"/>
      <c r="AB73" s="80"/>
      <c r="AC73" s="80"/>
      <c r="AD73" s="80"/>
      <c r="AE73" s="80"/>
    </row>
    <row r="74" spans="1:31" x14ac:dyDescent="0.3">
      <c r="A74" s="144" t="s">
        <v>132</v>
      </c>
      <c r="B74" s="145"/>
      <c r="C74" s="145"/>
      <c r="D74" s="146"/>
      <c r="E74" s="147"/>
      <c r="F74" s="147"/>
      <c r="G74" s="147"/>
      <c r="H74" s="147"/>
      <c r="I74" s="147"/>
      <c r="J74" s="147"/>
      <c r="K74" s="147"/>
      <c r="L74" s="147"/>
      <c r="M74" s="148"/>
      <c r="N74" s="149"/>
      <c r="O74" s="147"/>
      <c r="P74" s="147"/>
      <c r="Q74" s="147"/>
      <c r="R74" s="147"/>
      <c r="S74" s="147"/>
      <c r="T74" s="147"/>
      <c r="U74" s="141"/>
      <c r="V74" s="142"/>
      <c r="W74" s="142"/>
      <c r="X74" s="142"/>
      <c r="Y74" s="143"/>
      <c r="Z74" s="80"/>
      <c r="AA74" s="80"/>
      <c r="AB74" s="80"/>
      <c r="AC74" s="80"/>
      <c r="AD74" s="80"/>
      <c r="AE74" s="80"/>
    </row>
    <row r="75" spans="1:31" x14ac:dyDescent="0.25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7" type="noConversion"/>
  <pageMargins left="1" right="0.27559055118110237" top="0.31496062992125984" bottom="0.15748031496062992" header="0.27559055118110237" footer="0.15748031496062992"/>
  <pageSetup paperSize="9" scale="52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2022-10-30T09:41:55Z</dcterms:modified>
</cp:coreProperties>
</file>